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aa/"/>
    </mc:Choice>
  </mc:AlternateContent>
  <bookViews>
    <workbookView xWindow="0" yWindow="0" windowWidth="28800" windowHeight="12435"/>
  </bookViews>
  <sheets>
    <sheet name="Recipies" sheetId="1" r:id="rId1"/>
    <sheet name="Damage Reduction" sheetId="3" r:id="rId2"/>
    <sheet name="Consumables" sheetId="5" r:id="rId3"/>
    <sheet name="Misc" sheetId="4" r:id="rId4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3" i="3"/>
  <c r="C2" i="3"/>
  <c r="P42" i="5" l="1"/>
  <c r="P43" i="5"/>
  <c r="P44" i="5"/>
  <c r="P45" i="5"/>
  <c r="P46" i="5"/>
  <c r="P41" i="5"/>
  <c r="K3" i="4" l="1"/>
  <c r="K4" i="4"/>
  <c r="K5" i="4"/>
  <c r="K6" i="4"/>
  <c r="K7" i="4"/>
  <c r="K8" i="4"/>
  <c r="K9" i="4"/>
  <c r="K30" i="4" s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2" i="4"/>
  <c r="C91" i="4" l="1"/>
  <c r="D85" i="4"/>
  <c r="D87" i="4"/>
  <c r="D92" i="4"/>
  <c r="D94" i="4"/>
  <c r="C84" i="4" l="1"/>
  <c r="B78" i="4" s="1"/>
  <c r="N108" i="5"/>
  <c r="B108" i="5"/>
  <c r="C109" i="5"/>
  <c r="D110" i="5"/>
  <c r="E111" i="5"/>
  <c r="N95" i="5" l="1"/>
  <c r="B95" i="5"/>
  <c r="C96" i="5"/>
  <c r="D97" i="5"/>
  <c r="E98" i="5"/>
  <c r="N76" i="5" l="1"/>
  <c r="N58" i="5"/>
  <c r="G82" i="5"/>
  <c r="G63" i="5"/>
  <c r="F62" i="5"/>
  <c r="E61" i="5" s="1"/>
  <c r="D60" i="5" s="1"/>
  <c r="C59" i="5" s="1"/>
  <c r="B58" i="5" s="1"/>
  <c r="G45" i="5"/>
  <c r="F44" i="5"/>
  <c r="E43" i="5" s="1"/>
  <c r="N40" i="5"/>
  <c r="N28" i="5"/>
  <c r="N16" i="5"/>
  <c r="N9" i="5"/>
  <c r="N2" i="5"/>
  <c r="D30" i="5"/>
  <c r="C29" i="5" s="1"/>
  <c r="B28" i="5" s="1"/>
  <c r="D18" i="5"/>
  <c r="C17" i="5" s="1"/>
  <c r="B16" i="5" s="1"/>
  <c r="B9" i="5"/>
  <c r="B2" i="5"/>
  <c r="J3" i="1"/>
  <c r="J31" i="1"/>
  <c r="C32" i="1"/>
  <c r="C30" i="1"/>
  <c r="C22" i="1"/>
  <c r="J4" i="1"/>
  <c r="C6" i="1"/>
  <c r="J5" i="1"/>
  <c r="C57" i="1" s="1"/>
  <c r="J8" i="1"/>
  <c r="C4" i="1"/>
  <c r="J10" i="1"/>
  <c r="J12" i="1"/>
  <c r="J14" i="1"/>
  <c r="J16" i="1"/>
  <c r="J18" i="1"/>
  <c r="J21" i="1"/>
  <c r="J22" i="1"/>
  <c r="J23" i="1"/>
  <c r="J25" i="1"/>
  <c r="J27" i="1"/>
  <c r="J28" i="1"/>
  <c r="J29" i="1"/>
  <c r="J30" i="1"/>
  <c r="J2" i="1"/>
  <c r="C38" i="1"/>
  <c r="L6" i="1"/>
  <c r="J6" i="1" s="1"/>
  <c r="C43" i="1" s="1"/>
  <c r="L7" i="1"/>
  <c r="J7" i="1" s="1"/>
  <c r="L9" i="1"/>
  <c r="J9" i="1"/>
  <c r="C44" i="1"/>
  <c r="L11" i="1"/>
  <c r="J11" i="1"/>
  <c r="L13" i="1"/>
  <c r="J13" i="1"/>
  <c r="C39" i="1" s="1"/>
  <c r="L15" i="1"/>
  <c r="J15" i="1"/>
  <c r="C23" i="1" s="1"/>
  <c r="L17" i="1"/>
  <c r="J17" i="1"/>
  <c r="C7" i="1"/>
  <c r="L19" i="1"/>
  <c r="J19" i="1" s="1"/>
  <c r="L20" i="1"/>
  <c r="J20" i="1"/>
  <c r="L24" i="1"/>
  <c r="J24" i="1"/>
  <c r="C5" i="1"/>
  <c r="L26" i="1"/>
  <c r="J26" i="1"/>
  <c r="C16" i="1"/>
  <c r="C20" i="1"/>
  <c r="C8" i="1"/>
  <c r="C59" i="1"/>
  <c r="C45" i="1"/>
  <c r="C12" i="1"/>
  <c r="C37" i="1"/>
  <c r="C24" i="1"/>
  <c r="C53" i="1"/>
  <c r="C60" i="1"/>
  <c r="C58" i="1"/>
  <c r="C51" i="1"/>
  <c r="C64" i="1"/>
  <c r="C65" i="1"/>
  <c r="C52" i="1"/>
  <c r="C21" i="1" l="1"/>
  <c r="C13" i="1"/>
  <c r="C29" i="1"/>
  <c r="C46" i="1"/>
  <c r="C31" i="1"/>
  <c r="C63" i="1"/>
  <c r="C62" i="1" s="1"/>
  <c r="C56" i="1" s="1"/>
  <c r="C55" i="1" s="1"/>
  <c r="C49" i="1" s="1"/>
  <c r="C28" i="1"/>
  <c r="C36" i="1"/>
  <c r="C50" i="1"/>
  <c r="H82" i="5"/>
  <c r="G81" i="5" s="1"/>
  <c r="F80" i="5" s="1"/>
  <c r="E79" i="5" s="1"/>
  <c r="D78" i="5" s="1"/>
  <c r="C77" i="5" s="1"/>
  <c r="B76" i="5" s="1"/>
  <c r="D42" i="5"/>
  <c r="C41" i="5" s="1"/>
  <c r="B40" i="5" s="1"/>
  <c r="C48" i="1" l="1"/>
  <c r="C42" i="1" s="1"/>
  <c r="C41" i="1" s="1"/>
  <c r="C35" i="1" s="1"/>
  <c r="C34" i="1" s="1"/>
  <c r="C27" i="1" s="1"/>
  <c r="C26" i="1" s="1"/>
  <c r="C19" i="1" s="1"/>
  <c r="C18" i="1" s="1"/>
  <c r="C11" i="1" s="1"/>
  <c r="C10" i="1" s="1"/>
  <c r="C3" i="1" s="1"/>
  <c r="C2" i="1" s="1"/>
</calcChain>
</file>

<file path=xl/sharedStrings.xml><?xml version="1.0" encoding="utf-8"?>
<sst xmlns="http://schemas.openxmlformats.org/spreadsheetml/2006/main" count="458" uniqueCount="190">
  <si>
    <t>AH Price</t>
  </si>
  <si>
    <t>Craft Price</t>
  </si>
  <si>
    <t>Final</t>
  </si>
  <si>
    <t>Item</t>
  </si>
  <si>
    <t>Blue Salt Wedge</t>
  </si>
  <si>
    <t>50000 prof</t>
  </si>
  <si>
    <t>Blue Salt Gloves</t>
  </si>
  <si>
    <t>Sunlight Archeum Essence</t>
  </si>
  <si>
    <t>1/7 chance</t>
  </si>
  <si>
    <t>Blue Salt Hammer</t>
  </si>
  <si>
    <t>Sunridge Ingot</t>
  </si>
  <si>
    <t>Sunlight Archeum Dust</t>
  </si>
  <si>
    <t>Sunlight Archeum Shard</t>
  </si>
  <si>
    <t>5 Labour</t>
  </si>
  <si>
    <t>Archeum Ingot</t>
  </si>
  <si>
    <t>Sunlight Archeum Crystal</t>
  </si>
  <si>
    <t>Gilda Dust</t>
  </si>
  <si>
    <t>Iron Ingot</t>
  </si>
  <si>
    <t>Iron Ore</t>
  </si>
  <si>
    <t>40000 prof</t>
  </si>
  <si>
    <t>Copper Ingot</t>
  </si>
  <si>
    <t>Copper Ore</t>
  </si>
  <si>
    <t>Sturdy Ingot</t>
  </si>
  <si>
    <t>Silver Ingot</t>
  </si>
  <si>
    <t>Silver Ore</t>
  </si>
  <si>
    <t>Gold Ingot</t>
  </si>
  <si>
    <t>Gold Ore</t>
  </si>
  <si>
    <t>Archeum Ore</t>
  </si>
  <si>
    <t>30000 prof</t>
  </si>
  <si>
    <t>Opaque Polish</t>
  </si>
  <si>
    <t>1/4 chance</t>
  </si>
  <si>
    <t>Charcoal Stabilizer</t>
  </si>
  <si>
    <t>Azalea</t>
  </si>
  <si>
    <t>Narcissus</t>
  </si>
  <si>
    <t>Mysterious Garden Powder</t>
  </si>
  <si>
    <t>Rough Polish</t>
  </si>
  <si>
    <t>Rock Salt Stabilizer</t>
  </si>
  <si>
    <t>Lotus</t>
  </si>
  <si>
    <t>Oats</t>
  </si>
  <si>
    <t>Antler Coral</t>
  </si>
  <si>
    <t>20000 prof</t>
  </si>
  <si>
    <t>10000 prof</t>
  </si>
  <si>
    <t>Celestial</t>
  </si>
  <si>
    <t>5000 prof</t>
  </si>
  <si>
    <t>Unique</t>
  </si>
  <si>
    <t>2500 prof</t>
  </si>
  <si>
    <t>Heroic</t>
  </si>
  <si>
    <t>1000 prof</t>
  </si>
  <si>
    <t>Rare</t>
  </si>
  <si>
    <t>Grand</t>
  </si>
  <si>
    <t>Market</t>
  </si>
  <si>
    <t>Crafted</t>
  </si>
  <si>
    <t>Blank Regrade Scroll</t>
  </si>
  <si>
    <t>Spellbook: Brick Wall</t>
  </si>
  <si>
    <t>50k</t>
  </si>
  <si>
    <t>Meetyournaga</t>
  </si>
  <si>
    <t>Glossy Feather</t>
  </si>
  <si>
    <t>Leather</t>
  </si>
  <si>
    <t>Fabric</t>
  </si>
  <si>
    <t>Yellow Coral</t>
  </si>
  <si>
    <t>Orange Coral</t>
  </si>
  <si>
    <t>Medicinal Powder</t>
  </si>
  <si>
    <t>Honey</t>
  </si>
  <si>
    <t>Spellbook: Unstoppable Force</t>
  </si>
  <si>
    <t>Lily</t>
  </si>
  <si>
    <t>Clubhead Fungus</t>
  </si>
  <si>
    <t>Mint</t>
  </si>
  <si>
    <t>Sparkling Shell Dust</t>
  </si>
  <si>
    <t>Sunflower</t>
  </si>
  <si>
    <t>Lavender</t>
  </si>
  <si>
    <t>Kingdom's Heart</t>
  </si>
  <si>
    <t>60k</t>
  </si>
  <si>
    <t>Pedro</t>
  </si>
  <si>
    <t>Mushroom</t>
  </si>
  <si>
    <t>Ambitious Lord's Vow</t>
  </si>
  <si>
    <t>40k</t>
  </si>
  <si>
    <t>Royal Guard's Honor</t>
  </si>
  <si>
    <t>20k</t>
  </si>
  <si>
    <t>Cultivated Ginseng</t>
  </si>
  <si>
    <t>Ginkgo Leaf</t>
  </si>
  <si>
    <t>Iris</t>
  </si>
  <si>
    <t>Thistle</t>
  </si>
  <si>
    <t>Cornflower</t>
  </si>
  <si>
    <t>Aloe</t>
  </si>
  <si>
    <t>Bay Leaf</t>
  </si>
  <si>
    <t>Ancient Library Relic</t>
  </si>
  <si>
    <t>Dazzling Snowy Plains</t>
  </si>
  <si>
    <t>Rainbow in Reach</t>
  </si>
  <si>
    <t>Desert Fire</t>
  </si>
  <si>
    <t>30k</t>
  </si>
  <si>
    <t>Sun's Glory</t>
  </si>
  <si>
    <t>Midsummer Meteor</t>
  </si>
  <si>
    <t>10k</t>
  </si>
  <si>
    <t>Desiree</t>
  </si>
  <si>
    <t>Afternoon Sun</t>
  </si>
  <si>
    <t>5k</t>
  </si>
  <si>
    <t>Hushed Star</t>
  </si>
  <si>
    <t>Veiled Flame</t>
  </si>
  <si>
    <t>Mossy Pool</t>
  </si>
  <si>
    <t>Time's River</t>
  </si>
  <si>
    <t>Meadow Stream</t>
  </si>
  <si>
    <t>Morning Dew</t>
  </si>
  <si>
    <t>Misty Memory</t>
  </si>
  <si>
    <t>Mage's Vapor</t>
  </si>
  <si>
    <t>Nui's Nova</t>
  </si>
  <si>
    <t>55k</t>
  </si>
  <si>
    <t>Rising Phoenix</t>
  </si>
  <si>
    <t>45k</t>
  </si>
  <si>
    <t>Burning Aura</t>
  </si>
  <si>
    <t>35k</t>
  </si>
  <si>
    <t>Comet's Flare</t>
  </si>
  <si>
    <t>25k</t>
  </si>
  <si>
    <t>Celestial Ray</t>
  </si>
  <si>
    <t>15k</t>
  </si>
  <si>
    <t>Solar Glow</t>
  </si>
  <si>
    <t>Lordly Iceraven Robes</t>
  </si>
  <si>
    <t>Lordly Iceraven Robes Design</t>
  </si>
  <si>
    <t>Gilda Star</t>
  </si>
  <si>
    <t>Wind Spirit Leather</t>
  </si>
  <si>
    <t>Fine Leather</t>
  </si>
  <si>
    <t>Small Seed Oil</t>
  </si>
  <si>
    <t>Viscous Glossy Oil</t>
  </si>
  <si>
    <t>Peanut</t>
  </si>
  <si>
    <t>Wheat</t>
  </si>
  <si>
    <t>Red Coral</t>
  </si>
  <si>
    <t>Cloudspun Fabric</t>
  </si>
  <si>
    <t>Beautifully Colored Fabric</t>
  </si>
  <si>
    <t>Small Root Pigment</t>
  </si>
  <si>
    <t>Clover</t>
  </si>
  <si>
    <t>Rose</t>
  </si>
  <si>
    <t>Small Leaf Pigment</t>
  </si>
  <si>
    <t>Green Coral</t>
  </si>
  <si>
    <t>Cashmere Thread</t>
  </si>
  <si>
    <t>Yata Fur</t>
  </si>
  <si>
    <t>Downy Yata Fur</t>
  </si>
  <si>
    <t>Diamond</t>
  </si>
  <si>
    <t>Moonlight Archeum Essence</t>
  </si>
  <si>
    <t>Tangy Soda</t>
  </si>
  <si>
    <t>Bubble Tea</t>
  </si>
  <si>
    <t>Honey Mead</t>
  </si>
  <si>
    <t>Fruit Punch</t>
  </si>
  <si>
    <t>Orchard Puree</t>
  </si>
  <si>
    <t>Lemon</t>
  </si>
  <si>
    <t>Banana</t>
  </si>
  <si>
    <t>Pomegranate</t>
  </si>
  <si>
    <t xml:space="preserve">Keane </t>
  </si>
  <si>
    <t>Savory Ribs</t>
  </si>
  <si>
    <t>Savory Sirloin</t>
  </si>
  <si>
    <t>Savory Tenderloin</t>
  </si>
  <si>
    <t>Savory Meatballs</t>
  </si>
  <si>
    <t>Trimmed Meat</t>
  </si>
  <si>
    <t>Ground Spices</t>
  </si>
  <si>
    <t>Potato</t>
  </si>
  <si>
    <t>Pork</t>
  </si>
  <si>
    <t>Saffron</t>
  </si>
  <si>
    <t>Beef</t>
  </si>
  <si>
    <t>Milk</t>
  </si>
  <si>
    <t>Chicken Meat</t>
  </si>
  <si>
    <t>Shatigon's Sandglass: Handful</t>
  </si>
  <si>
    <t>Shatigon's Sandglass: Spoonful</t>
  </si>
  <si>
    <t>Shatigon's Sandglass: Pinch</t>
  </si>
  <si>
    <t>Stone Brick</t>
  </si>
  <si>
    <t>Lumber</t>
  </si>
  <si>
    <t>Lunarite</t>
  </si>
  <si>
    <t>Sturdy Stone</t>
  </si>
  <si>
    <t>Fine Lumber</t>
  </si>
  <si>
    <t>Log</t>
  </si>
  <si>
    <t>Rice</t>
  </si>
  <si>
    <t>Corn</t>
  </si>
  <si>
    <t>Fine Lunarite</t>
  </si>
  <si>
    <t>Raw Stone</t>
  </si>
  <si>
    <t>Pelt</t>
  </si>
  <si>
    <t>otton</t>
  </si>
  <si>
    <t>Cotton</t>
  </si>
  <si>
    <t>Moonlight Archeum Dust</t>
  </si>
  <si>
    <t>x</t>
  </si>
  <si>
    <t>Defence</t>
  </si>
  <si>
    <t>Percent</t>
  </si>
  <si>
    <t>y=100*x/(5300+x)</t>
  </si>
  <si>
    <t>Delphinad Winter Shortspear</t>
  </si>
  <si>
    <t>Epherium Winter Shortspear</t>
  </si>
  <si>
    <t>Magnificent Winter Shortspear</t>
  </si>
  <si>
    <t>Illustrious Winter Shortspear</t>
  </si>
  <si>
    <t>Conqueror's Winter Shortspear</t>
  </si>
  <si>
    <t>Artisan's Winter Shortspear</t>
  </si>
  <si>
    <t>Artificer's Winter Shortspear</t>
  </si>
  <si>
    <t>Craftsman's Winter Shortspear</t>
  </si>
  <si>
    <t>Apprentice's Winter Shortspear</t>
  </si>
  <si>
    <t>3 savage</t>
  </si>
  <si>
    <t>5 savage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</si>
</sst>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B45F06"/>
      <name val="Arial"/>
      <family val="2"/>
    </font>
    <font>
      <sz val="11"/>
      <color rgb="FF000000"/>
      <name val="Arial"/>
      <family val="2"/>
    </font>
    <font>
      <b/>
      <sz val="11"/>
      <color rgb="FFB45F06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B45F06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Font="1"/>
    <xf numFmtId="0" fontId="0" fillId="0" borderId="0" xfId="0" applyAlignment="1"/>
    <xf numFmtId="0" fontId="2" fillId="0" borderId="0" xfId="1" applyAlignme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Defence</a:t>
            </a:r>
            <a:r>
              <a:rPr lang="en-US" baseline="0"/>
              <a:t> Value vs Damage Reduction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'Damage Reduction'!$A$2:$A$71</c:f>
              <c:numCache>
                <c:formatCode>General</c:formatCode>
                <c:ptCount val="70"/>
                <c:pt idx="0">
                  <c:v>108</c:v>
                </c:pt>
                <c:pt idx="1">
                  <c:v>239</c:v>
                </c:pt>
                <c:pt idx="2">
                  <c:v>245</c:v>
                </c:pt>
                <c:pt idx="3">
                  <c:v>293</c:v>
                </c:pt>
                <c:pt idx="4">
                  <c:v>490</c:v>
                </c:pt>
                <c:pt idx="5">
                  <c:v>658</c:v>
                </c:pt>
                <c:pt idx="6">
                  <c:v>700</c:v>
                </c:pt>
                <c:pt idx="7">
                  <c:v>740</c:v>
                </c:pt>
                <c:pt idx="8">
                  <c:v>841</c:v>
                </c:pt>
                <c:pt idx="9">
                  <c:v>1040</c:v>
                </c:pt>
                <c:pt idx="10">
                  <c:v>1226</c:v>
                </c:pt>
                <c:pt idx="11">
                  <c:v>1279</c:v>
                </c:pt>
                <c:pt idx="12">
                  <c:v>1513</c:v>
                </c:pt>
                <c:pt idx="13">
                  <c:v>1524</c:v>
                </c:pt>
                <c:pt idx="14">
                  <c:v>1679</c:v>
                </c:pt>
                <c:pt idx="15">
                  <c:v>1847</c:v>
                </c:pt>
                <c:pt idx="16">
                  <c:v>1948</c:v>
                </c:pt>
                <c:pt idx="17">
                  <c:v>2019</c:v>
                </c:pt>
                <c:pt idx="18">
                  <c:v>2279</c:v>
                </c:pt>
                <c:pt idx="19">
                  <c:v>2337</c:v>
                </c:pt>
                <c:pt idx="20">
                  <c:v>2557</c:v>
                </c:pt>
                <c:pt idx="21">
                  <c:v>2706</c:v>
                </c:pt>
                <c:pt idx="22">
                  <c:v>2749</c:v>
                </c:pt>
                <c:pt idx="23">
                  <c:v>2999</c:v>
                </c:pt>
                <c:pt idx="24">
                  <c:v>3051</c:v>
                </c:pt>
                <c:pt idx="25">
                  <c:v>3233</c:v>
                </c:pt>
                <c:pt idx="26">
                  <c:v>3334</c:v>
                </c:pt>
                <c:pt idx="27">
                  <c:v>3364</c:v>
                </c:pt>
                <c:pt idx="28">
                  <c:v>3547</c:v>
                </c:pt>
                <c:pt idx="29">
                  <c:v>3663</c:v>
                </c:pt>
                <c:pt idx="30">
                  <c:v>3669</c:v>
                </c:pt>
                <c:pt idx="31">
                  <c:v>3732</c:v>
                </c:pt>
                <c:pt idx="32">
                  <c:v>3873</c:v>
                </c:pt>
                <c:pt idx="33">
                  <c:v>4003</c:v>
                </c:pt>
                <c:pt idx="34">
                  <c:v>4038</c:v>
                </c:pt>
                <c:pt idx="35">
                  <c:v>4184</c:v>
                </c:pt>
                <c:pt idx="36">
                  <c:v>4366</c:v>
                </c:pt>
                <c:pt idx="37">
                  <c:v>4470</c:v>
                </c:pt>
                <c:pt idx="38">
                  <c:v>4518</c:v>
                </c:pt>
                <c:pt idx="39">
                  <c:v>4607</c:v>
                </c:pt>
                <c:pt idx="40">
                  <c:v>4684</c:v>
                </c:pt>
                <c:pt idx="41">
                  <c:v>4808</c:v>
                </c:pt>
                <c:pt idx="42">
                  <c:v>4935</c:v>
                </c:pt>
                <c:pt idx="43">
                  <c:v>4949</c:v>
                </c:pt>
                <c:pt idx="44">
                  <c:v>5082</c:v>
                </c:pt>
                <c:pt idx="45">
                  <c:v>5236</c:v>
                </c:pt>
                <c:pt idx="46">
                  <c:v>5275</c:v>
                </c:pt>
                <c:pt idx="47">
                  <c:v>5369</c:v>
                </c:pt>
                <c:pt idx="48">
                  <c:v>5514</c:v>
                </c:pt>
                <c:pt idx="49">
                  <c:v>5518</c:v>
                </c:pt>
                <c:pt idx="50">
                  <c:v>5663</c:v>
                </c:pt>
                <c:pt idx="51">
                  <c:v>5759</c:v>
                </c:pt>
                <c:pt idx="52">
                  <c:v>5764</c:v>
                </c:pt>
                <c:pt idx="53">
                  <c:v>5855</c:v>
                </c:pt>
                <c:pt idx="54">
                  <c:v>5977</c:v>
                </c:pt>
                <c:pt idx="55">
                  <c:v>6099</c:v>
                </c:pt>
                <c:pt idx="56">
                  <c:v>6110</c:v>
                </c:pt>
                <c:pt idx="57">
                  <c:v>6235</c:v>
                </c:pt>
                <c:pt idx="58">
                  <c:v>6468</c:v>
                </c:pt>
                <c:pt idx="59">
                  <c:v>6636</c:v>
                </c:pt>
                <c:pt idx="60">
                  <c:v>6718</c:v>
                </c:pt>
                <c:pt idx="61">
                  <c:v>6881</c:v>
                </c:pt>
                <c:pt idx="62">
                  <c:v>6963</c:v>
                </c:pt>
                <c:pt idx="63">
                  <c:v>7011</c:v>
                </c:pt>
                <c:pt idx="64">
                  <c:v>7376</c:v>
                </c:pt>
                <c:pt idx="65">
                  <c:v>7627</c:v>
                </c:pt>
                <c:pt idx="66">
                  <c:v>7819</c:v>
                </c:pt>
                <c:pt idx="67">
                  <c:v>7920</c:v>
                </c:pt>
                <c:pt idx="68">
                  <c:v>8159</c:v>
                </c:pt>
                <c:pt idx="69">
                  <c:v>11759</c:v>
                </c:pt>
              </c:numCache>
            </c:numRef>
          </c:xVal>
          <c:yVal>
            <c:numRef>
              <c:f>'Damage Reduction'!$B$2:$B$71</c:f>
              <c:numCache>
                <c:formatCode>General</c:formatCode>
                <c:ptCount val="70"/>
                <c:pt idx="0">
                  <c:v>2</c:v>
                </c:pt>
                <c:pt idx="1">
                  <c:v>4.3099999999999996</c:v>
                </c:pt>
                <c:pt idx="2">
                  <c:v>4.42</c:v>
                </c:pt>
                <c:pt idx="3">
                  <c:v>5.24</c:v>
                </c:pt>
                <c:pt idx="4">
                  <c:v>8.4600000000000009</c:v>
                </c:pt>
                <c:pt idx="5">
                  <c:v>11.04</c:v>
                </c:pt>
                <c:pt idx="6">
                  <c:v>11.67</c:v>
                </c:pt>
                <c:pt idx="7">
                  <c:v>12.25</c:v>
                </c:pt>
                <c:pt idx="8">
                  <c:v>13.69</c:v>
                </c:pt>
                <c:pt idx="9">
                  <c:v>16.399999999999999</c:v>
                </c:pt>
                <c:pt idx="10">
                  <c:v>18.79</c:v>
                </c:pt>
                <c:pt idx="11">
                  <c:v>19.440000000000001</c:v>
                </c:pt>
                <c:pt idx="12">
                  <c:v>22.21</c:v>
                </c:pt>
                <c:pt idx="13">
                  <c:v>22.33</c:v>
                </c:pt>
                <c:pt idx="14">
                  <c:v>24.06</c:v>
                </c:pt>
                <c:pt idx="15">
                  <c:v>25.84</c:v>
                </c:pt>
                <c:pt idx="16">
                  <c:v>26.88</c:v>
                </c:pt>
                <c:pt idx="17">
                  <c:v>27.59</c:v>
                </c:pt>
                <c:pt idx="18">
                  <c:v>30.07</c:v>
                </c:pt>
                <c:pt idx="19">
                  <c:v>30.6</c:v>
                </c:pt>
                <c:pt idx="20">
                  <c:v>32.54</c:v>
                </c:pt>
                <c:pt idx="21">
                  <c:v>33.799999999999997</c:v>
                </c:pt>
                <c:pt idx="22">
                  <c:v>34.15</c:v>
                </c:pt>
                <c:pt idx="23">
                  <c:v>36.14</c:v>
                </c:pt>
                <c:pt idx="24">
                  <c:v>36.53</c:v>
                </c:pt>
                <c:pt idx="25">
                  <c:v>37.89</c:v>
                </c:pt>
                <c:pt idx="26">
                  <c:v>38.61</c:v>
                </c:pt>
                <c:pt idx="27">
                  <c:v>38.83</c:v>
                </c:pt>
                <c:pt idx="28">
                  <c:v>40.090000000000003</c:v>
                </c:pt>
                <c:pt idx="29">
                  <c:v>40.869999999999997</c:v>
                </c:pt>
                <c:pt idx="30">
                  <c:v>40.909999999999997</c:v>
                </c:pt>
                <c:pt idx="31">
                  <c:v>41.32</c:v>
                </c:pt>
                <c:pt idx="32">
                  <c:v>42.22</c:v>
                </c:pt>
                <c:pt idx="33">
                  <c:v>43.03</c:v>
                </c:pt>
                <c:pt idx="34">
                  <c:v>43.24</c:v>
                </c:pt>
                <c:pt idx="35">
                  <c:v>44.12</c:v>
                </c:pt>
                <c:pt idx="36">
                  <c:v>45.17</c:v>
                </c:pt>
                <c:pt idx="37">
                  <c:v>45.75</c:v>
                </c:pt>
                <c:pt idx="38">
                  <c:v>46.02</c:v>
                </c:pt>
                <c:pt idx="39">
                  <c:v>46.5</c:v>
                </c:pt>
                <c:pt idx="40">
                  <c:v>46.92</c:v>
                </c:pt>
                <c:pt idx="41">
                  <c:v>47.57</c:v>
                </c:pt>
                <c:pt idx="42">
                  <c:v>48.22</c:v>
                </c:pt>
                <c:pt idx="43">
                  <c:v>48.29</c:v>
                </c:pt>
                <c:pt idx="44">
                  <c:v>48.95</c:v>
                </c:pt>
                <c:pt idx="45">
                  <c:v>49.7</c:v>
                </c:pt>
                <c:pt idx="46">
                  <c:v>49.88</c:v>
                </c:pt>
                <c:pt idx="47">
                  <c:v>50.32</c:v>
                </c:pt>
                <c:pt idx="48">
                  <c:v>50.99</c:v>
                </c:pt>
                <c:pt idx="49">
                  <c:v>51.01</c:v>
                </c:pt>
                <c:pt idx="50">
                  <c:v>51.66</c:v>
                </c:pt>
                <c:pt idx="51">
                  <c:v>52.08</c:v>
                </c:pt>
                <c:pt idx="52">
                  <c:v>52.1</c:v>
                </c:pt>
                <c:pt idx="53">
                  <c:v>52.49</c:v>
                </c:pt>
                <c:pt idx="54">
                  <c:v>53</c:v>
                </c:pt>
                <c:pt idx="55">
                  <c:v>53.5</c:v>
                </c:pt>
                <c:pt idx="56">
                  <c:v>53.55</c:v>
                </c:pt>
                <c:pt idx="57">
                  <c:v>54.05</c:v>
                </c:pt>
                <c:pt idx="58">
                  <c:v>54.96</c:v>
                </c:pt>
                <c:pt idx="59">
                  <c:v>55.6</c:v>
                </c:pt>
                <c:pt idx="60">
                  <c:v>55.9</c:v>
                </c:pt>
                <c:pt idx="61">
                  <c:v>56.49</c:v>
                </c:pt>
                <c:pt idx="62">
                  <c:v>56.78</c:v>
                </c:pt>
                <c:pt idx="63">
                  <c:v>56.95</c:v>
                </c:pt>
                <c:pt idx="64">
                  <c:v>58.19</c:v>
                </c:pt>
                <c:pt idx="65">
                  <c:v>59</c:v>
                </c:pt>
                <c:pt idx="66">
                  <c:v>59.6</c:v>
                </c:pt>
                <c:pt idx="67">
                  <c:v>59.91</c:v>
                </c:pt>
                <c:pt idx="68">
                  <c:v>60.62</c:v>
                </c:pt>
                <c:pt idx="69">
                  <c:v>68.930000000000007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903368"/>
        <c:axId val="290898272"/>
      </c:scatterChart>
      <c:valAx>
        <c:axId val="290903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Defence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898272"/>
        <c:crosses val="autoZero"/>
        <c:crossBetween val="midCat"/>
      </c:valAx>
      <c:valAx>
        <c:axId val="2908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Reduction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903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247517</xdr:colOff>
      <xdr:row>0</xdr:row>
      <xdr:rowOff>144912</xdr:rowOff>
    </xdr:from>
    <xdr:to>
      <xdr:col>11</xdr:col>
      <xdr:colOff>545208</xdr:colOff>
      <xdr:row>15</xdr:row>
      <xdr:rowOff>30612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rcheagedatabase.net/us/item/16347/" TargetMode="External"/><Relationship Id="rId21" Type="http://schemas.openxmlformats.org/officeDocument/2006/relationships/hyperlink" Target="http://archeagedatabase.net/us/item/17774/" TargetMode="External"/><Relationship Id="rId42" Type="http://schemas.openxmlformats.org/officeDocument/2006/relationships/hyperlink" Target="http://archeagedatabase.net/us/item/16350/" TargetMode="External"/><Relationship Id="rId47" Type="http://schemas.openxmlformats.org/officeDocument/2006/relationships/hyperlink" Target="http://archeagedatabase.net/us/item/17774/" TargetMode="External"/><Relationship Id="rId63" Type="http://schemas.openxmlformats.org/officeDocument/2006/relationships/hyperlink" Target="http://archeagedatabase.net/us/item/3667/" TargetMode="External"/><Relationship Id="rId68" Type="http://schemas.openxmlformats.org/officeDocument/2006/relationships/hyperlink" Target="http://archeagedatabase.net/us/item/19410/" TargetMode="External"/><Relationship Id="rId84" Type="http://schemas.openxmlformats.org/officeDocument/2006/relationships/hyperlink" Target="http://archeagedatabase.net/us/item/32104/" TargetMode="External"/><Relationship Id="rId89" Type="http://schemas.openxmlformats.org/officeDocument/2006/relationships/hyperlink" Target="http://archeagedatabase.net/us/item/20393/" TargetMode="External"/><Relationship Id="rId7" Type="http://schemas.openxmlformats.org/officeDocument/2006/relationships/hyperlink" Target="http://archeagedatabase.net/us/item/8319/" TargetMode="External"/><Relationship Id="rId71" Type="http://schemas.openxmlformats.org/officeDocument/2006/relationships/hyperlink" Target="http://archeagedatabase.net/us/item/3545/" TargetMode="External"/><Relationship Id="rId92" Type="http://schemas.openxmlformats.org/officeDocument/2006/relationships/hyperlink" Target="http://archeagedatabase.net/us/item/20382/" TargetMode="External"/><Relationship Id="rId2" Type="http://schemas.openxmlformats.org/officeDocument/2006/relationships/hyperlink" Target="http://archeagedatabase.net/us/item/16325/" TargetMode="External"/><Relationship Id="rId16" Type="http://schemas.openxmlformats.org/officeDocument/2006/relationships/hyperlink" Target="http://archeagedatabase.net/us/item/8328/" TargetMode="External"/><Relationship Id="rId29" Type="http://schemas.openxmlformats.org/officeDocument/2006/relationships/hyperlink" Target="http://archeagedatabase.net/us/item/8320/" TargetMode="External"/><Relationship Id="rId107" Type="http://schemas.openxmlformats.org/officeDocument/2006/relationships/hyperlink" Target="http://archeagedatabase.net/us/item/20373/" TargetMode="External"/><Relationship Id="rId11" Type="http://schemas.openxmlformats.org/officeDocument/2006/relationships/hyperlink" Target="http://archeagedatabase.net/us/item/8328/" TargetMode="External"/><Relationship Id="rId24" Type="http://schemas.openxmlformats.org/officeDocument/2006/relationships/hyperlink" Target="http://archeagedatabase.net/us/item/8327/" TargetMode="External"/><Relationship Id="rId32" Type="http://schemas.openxmlformats.org/officeDocument/2006/relationships/hyperlink" Target="http://archeagedatabase.net/us/item/8327/" TargetMode="External"/><Relationship Id="rId37" Type="http://schemas.openxmlformats.org/officeDocument/2006/relationships/hyperlink" Target="http://archeagedatabase.net/us/item/8000026/" TargetMode="External"/><Relationship Id="rId40" Type="http://schemas.openxmlformats.org/officeDocument/2006/relationships/hyperlink" Target="http://archeagedatabase.net/us/item/8329/" TargetMode="External"/><Relationship Id="rId45" Type="http://schemas.openxmlformats.org/officeDocument/2006/relationships/hyperlink" Target="http://archeagedatabase.net/us/item/8318/" TargetMode="External"/><Relationship Id="rId53" Type="http://schemas.openxmlformats.org/officeDocument/2006/relationships/hyperlink" Target="http://archeagedatabase.net/us/item/3411/" TargetMode="External"/><Relationship Id="rId58" Type="http://schemas.openxmlformats.org/officeDocument/2006/relationships/hyperlink" Target="http://archeagedatabase.net/us/item/17774/" TargetMode="External"/><Relationship Id="rId66" Type="http://schemas.openxmlformats.org/officeDocument/2006/relationships/hyperlink" Target="http://archeagedatabase.net/us/item/23653/" TargetMode="External"/><Relationship Id="rId74" Type="http://schemas.openxmlformats.org/officeDocument/2006/relationships/hyperlink" Target="http://archeagedatabase.net/us/item/16350/" TargetMode="External"/><Relationship Id="rId79" Type="http://schemas.openxmlformats.org/officeDocument/2006/relationships/hyperlink" Target="http://archeagedatabase.net/us/item/1386/" TargetMode="External"/><Relationship Id="rId87" Type="http://schemas.openxmlformats.org/officeDocument/2006/relationships/hyperlink" Target="http://archeagedatabase.net/us/item/18938/" TargetMode="External"/><Relationship Id="rId102" Type="http://schemas.openxmlformats.org/officeDocument/2006/relationships/hyperlink" Target="http://archeagedatabase.net/us/item/20375/" TargetMode="External"/><Relationship Id="rId5" Type="http://schemas.openxmlformats.org/officeDocument/2006/relationships/hyperlink" Target="http://archeagedatabase.net/us/item/8000026/" TargetMode="External"/><Relationship Id="rId61" Type="http://schemas.openxmlformats.org/officeDocument/2006/relationships/hyperlink" Target="http://archeagedatabase.net/us/item/32103/" TargetMode="External"/><Relationship Id="rId82" Type="http://schemas.openxmlformats.org/officeDocument/2006/relationships/hyperlink" Target="http://archeagedatabase.net/us/item/3667/" TargetMode="External"/><Relationship Id="rId90" Type="http://schemas.openxmlformats.org/officeDocument/2006/relationships/hyperlink" Target="http://archeagedatabase.net/us/item/20386/" TargetMode="External"/><Relationship Id="rId95" Type="http://schemas.openxmlformats.org/officeDocument/2006/relationships/hyperlink" Target="http://archeagedatabase.net/us/item/17776/" TargetMode="External"/><Relationship Id="rId19" Type="http://schemas.openxmlformats.org/officeDocument/2006/relationships/hyperlink" Target="http://archeagedatabase.net/us/item/8318/" TargetMode="External"/><Relationship Id="rId14" Type="http://schemas.openxmlformats.org/officeDocument/2006/relationships/hyperlink" Target="http://archeagedatabase.net/us/item/16353/" TargetMode="External"/><Relationship Id="rId22" Type="http://schemas.openxmlformats.org/officeDocument/2006/relationships/hyperlink" Target="http://archeagedatabase.net/us/item/16350/" TargetMode="External"/><Relationship Id="rId27" Type="http://schemas.openxmlformats.org/officeDocument/2006/relationships/hyperlink" Target="http://archeagedatabase.net/us/item/8318/" TargetMode="External"/><Relationship Id="rId30" Type="http://schemas.openxmlformats.org/officeDocument/2006/relationships/hyperlink" Target="http://archeagedatabase.net/us/item/16347/" TargetMode="External"/><Relationship Id="rId35" Type="http://schemas.openxmlformats.org/officeDocument/2006/relationships/hyperlink" Target="http://archeagedatabase.net/us/item/8328/" TargetMode="External"/><Relationship Id="rId43" Type="http://schemas.openxmlformats.org/officeDocument/2006/relationships/hyperlink" Target="http://archeagedatabase.net/us/item/16353/" TargetMode="External"/><Relationship Id="rId48" Type="http://schemas.openxmlformats.org/officeDocument/2006/relationships/hyperlink" Target="http://archeagedatabase.net/us/item/17775/" TargetMode="External"/><Relationship Id="rId56" Type="http://schemas.openxmlformats.org/officeDocument/2006/relationships/hyperlink" Target="http://archeagedatabase.net/us/item/8318/" TargetMode="External"/><Relationship Id="rId64" Type="http://schemas.openxmlformats.org/officeDocument/2006/relationships/hyperlink" Target="http://archeagedatabase.net/us/item/1386/" TargetMode="External"/><Relationship Id="rId69" Type="http://schemas.openxmlformats.org/officeDocument/2006/relationships/hyperlink" Target="http://archeagedatabase.net/us/item/32104/" TargetMode="External"/><Relationship Id="rId77" Type="http://schemas.openxmlformats.org/officeDocument/2006/relationships/hyperlink" Target="http://archeagedatabase.net/us/item/8023/" TargetMode="External"/><Relationship Id="rId100" Type="http://schemas.openxmlformats.org/officeDocument/2006/relationships/hyperlink" Target="http://archeagedatabase.net/us/item/20376/" TargetMode="External"/><Relationship Id="rId105" Type="http://schemas.openxmlformats.org/officeDocument/2006/relationships/hyperlink" Target="http://archeagedatabase.net/us/item/20374/" TargetMode="External"/><Relationship Id="rId8" Type="http://schemas.openxmlformats.org/officeDocument/2006/relationships/hyperlink" Target="http://archeagedatabase.net/us/item/8000026/" TargetMode="External"/><Relationship Id="rId51" Type="http://schemas.openxmlformats.org/officeDocument/2006/relationships/hyperlink" Target="http://archeagedatabase.net/us/item/8319/" TargetMode="External"/><Relationship Id="rId72" Type="http://schemas.openxmlformats.org/officeDocument/2006/relationships/hyperlink" Target="http://archeagedatabase.net/us/item/18938/" TargetMode="External"/><Relationship Id="rId80" Type="http://schemas.openxmlformats.org/officeDocument/2006/relationships/hyperlink" Target="http://archeagedatabase.net/us/item/32103/" TargetMode="External"/><Relationship Id="rId85" Type="http://schemas.openxmlformats.org/officeDocument/2006/relationships/hyperlink" Target="http://archeagedatabase.net/us/item/3671/" TargetMode="External"/><Relationship Id="rId93" Type="http://schemas.openxmlformats.org/officeDocument/2006/relationships/hyperlink" Target="http://archeagedatabase.net/us/item/20386/" TargetMode="External"/><Relationship Id="rId98" Type="http://schemas.openxmlformats.org/officeDocument/2006/relationships/hyperlink" Target="http://archeagedatabase.net/us/item/20377/" TargetMode="External"/><Relationship Id="rId3" Type="http://schemas.openxmlformats.org/officeDocument/2006/relationships/hyperlink" Target="http://archeagedatabase.net/us/item/8329/" TargetMode="External"/><Relationship Id="rId12" Type="http://schemas.openxmlformats.org/officeDocument/2006/relationships/hyperlink" Target="http://archeagedatabase.net/us/item/17775/" TargetMode="External"/><Relationship Id="rId17" Type="http://schemas.openxmlformats.org/officeDocument/2006/relationships/hyperlink" Target="http://archeagedatabase.net/us/item/17774/" TargetMode="External"/><Relationship Id="rId25" Type="http://schemas.openxmlformats.org/officeDocument/2006/relationships/hyperlink" Target="http://archeagedatabase.net/us/item/8320/" TargetMode="External"/><Relationship Id="rId33" Type="http://schemas.openxmlformats.org/officeDocument/2006/relationships/hyperlink" Target="http://archeagedatabase.net/us/item/16356/" TargetMode="External"/><Relationship Id="rId38" Type="http://schemas.openxmlformats.org/officeDocument/2006/relationships/hyperlink" Target="http://archeagedatabase.net/us/item/8327/" TargetMode="External"/><Relationship Id="rId46" Type="http://schemas.openxmlformats.org/officeDocument/2006/relationships/hyperlink" Target="http://archeagedatabase.net/us/item/8320/" TargetMode="External"/><Relationship Id="rId59" Type="http://schemas.openxmlformats.org/officeDocument/2006/relationships/hyperlink" Target="http://archeagedatabase.net/us/item/19450/" TargetMode="External"/><Relationship Id="rId67" Type="http://schemas.openxmlformats.org/officeDocument/2006/relationships/hyperlink" Target="http://archeagedatabase.net/us/item/19410/" TargetMode="External"/><Relationship Id="rId103" Type="http://schemas.openxmlformats.org/officeDocument/2006/relationships/hyperlink" Target="http://archeagedatabase.net/us/item/20375/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://archeagedatabase.net/us/item/8328/" TargetMode="External"/><Relationship Id="rId41" Type="http://schemas.openxmlformats.org/officeDocument/2006/relationships/hyperlink" Target="http://archeagedatabase.net/us/item/16347/" TargetMode="External"/><Relationship Id="rId54" Type="http://schemas.openxmlformats.org/officeDocument/2006/relationships/hyperlink" Target="http://archeagedatabase.net/us/item/8023/" TargetMode="External"/><Relationship Id="rId62" Type="http://schemas.openxmlformats.org/officeDocument/2006/relationships/hyperlink" Target="http://archeagedatabase.net/us/item/3684/" TargetMode="External"/><Relationship Id="rId70" Type="http://schemas.openxmlformats.org/officeDocument/2006/relationships/hyperlink" Target="http://archeagedatabase.net/us/item/3671/" TargetMode="External"/><Relationship Id="rId75" Type="http://schemas.openxmlformats.org/officeDocument/2006/relationships/hyperlink" Target="http://archeagedatabase.net/us/item/8022/" TargetMode="External"/><Relationship Id="rId83" Type="http://schemas.openxmlformats.org/officeDocument/2006/relationships/hyperlink" Target="http://archeagedatabase.net/us/item/23653/" TargetMode="External"/><Relationship Id="rId88" Type="http://schemas.openxmlformats.org/officeDocument/2006/relationships/hyperlink" Target="http://archeagedatabase.net/us/item/8000026/" TargetMode="External"/><Relationship Id="rId91" Type="http://schemas.openxmlformats.org/officeDocument/2006/relationships/hyperlink" Target="http://archeagedatabase.net/us/item/20382/" TargetMode="External"/><Relationship Id="rId96" Type="http://schemas.openxmlformats.org/officeDocument/2006/relationships/hyperlink" Target="http://archeagedatabase.net/us/item/20378/" TargetMode="External"/><Relationship Id="rId1" Type="http://schemas.openxmlformats.org/officeDocument/2006/relationships/hyperlink" Target="http://archeagedatabase.net/us/item/16356/" TargetMode="External"/><Relationship Id="rId6" Type="http://schemas.openxmlformats.org/officeDocument/2006/relationships/hyperlink" Target="http://archeagedatabase.net/us/item/16356/" TargetMode="External"/><Relationship Id="rId15" Type="http://schemas.openxmlformats.org/officeDocument/2006/relationships/hyperlink" Target="http://archeagedatabase.net/us/item/8318/" TargetMode="External"/><Relationship Id="rId23" Type="http://schemas.openxmlformats.org/officeDocument/2006/relationships/hyperlink" Target="http://archeagedatabase.net/us/item/8318/" TargetMode="External"/><Relationship Id="rId28" Type="http://schemas.openxmlformats.org/officeDocument/2006/relationships/hyperlink" Target="http://archeagedatabase.net/us/item/8327/" TargetMode="External"/><Relationship Id="rId36" Type="http://schemas.openxmlformats.org/officeDocument/2006/relationships/hyperlink" Target="http://archeagedatabase.net/us/item/17775/" TargetMode="External"/><Relationship Id="rId49" Type="http://schemas.openxmlformats.org/officeDocument/2006/relationships/hyperlink" Target="http://archeagedatabase.net/us/item/17776/" TargetMode="External"/><Relationship Id="rId57" Type="http://schemas.openxmlformats.org/officeDocument/2006/relationships/hyperlink" Target="http://archeagedatabase.net/us/item/8320/" TargetMode="External"/><Relationship Id="rId106" Type="http://schemas.openxmlformats.org/officeDocument/2006/relationships/hyperlink" Target="http://archeagedatabase.net/us/item/20373/" TargetMode="External"/><Relationship Id="rId10" Type="http://schemas.openxmlformats.org/officeDocument/2006/relationships/hyperlink" Target="http://archeagedatabase.net/us/item/8319/" TargetMode="External"/><Relationship Id="rId31" Type="http://schemas.openxmlformats.org/officeDocument/2006/relationships/hyperlink" Target="http://archeagedatabase.net/us/item/8318/" TargetMode="External"/><Relationship Id="rId44" Type="http://schemas.openxmlformats.org/officeDocument/2006/relationships/hyperlink" Target="http://archeagedatabase.net/us/item/16356/" TargetMode="External"/><Relationship Id="rId52" Type="http://schemas.openxmlformats.org/officeDocument/2006/relationships/hyperlink" Target="http://archeagedatabase.net/us/item/8022/" TargetMode="External"/><Relationship Id="rId60" Type="http://schemas.openxmlformats.org/officeDocument/2006/relationships/hyperlink" Target="http://archeagedatabase.net/us/item/19450/" TargetMode="External"/><Relationship Id="rId65" Type="http://schemas.openxmlformats.org/officeDocument/2006/relationships/hyperlink" Target="http://archeagedatabase.net/us/item/8319/" TargetMode="External"/><Relationship Id="rId73" Type="http://schemas.openxmlformats.org/officeDocument/2006/relationships/hyperlink" Target="http://archeagedatabase.net/us/item/16347/" TargetMode="External"/><Relationship Id="rId78" Type="http://schemas.openxmlformats.org/officeDocument/2006/relationships/hyperlink" Target="http://archeagedatabase.net/us/item/8027/" TargetMode="External"/><Relationship Id="rId81" Type="http://schemas.openxmlformats.org/officeDocument/2006/relationships/hyperlink" Target="http://archeagedatabase.net/us/item/3684/" TargetMode="External"/><Relationship Id="rId86" Type="http://schemas.openxmlformats.org/officeDocument/2006/relationships/hyperlink" Target="http://archeagedatabase.net/us/item/3545/" TargetMode="External"/><Relationship Id="rId94" Type="http://schemas.openxmlformats.org/officeDocument/2006/relationships/hyperlink" Target="http://archeagedatabase.net/us/item/8329/" TargetMode="External"/><Relationship Id="rId99" Type="http://schemas.openxmlformats.org/officeDocument/2006/relationships/hyperlink" Target="http://archeagedatabase.net/us/item/20377/" TargetMode="External"/><Relationship Id="rId101" Type="http://schemas.openxmlformats.org/officeDocument/2006/relationships/hyperlink" Target="http://archeagedatabase.net/us/item/20376/" TargetMode="External"/><Relationship Id="rId4" Type="http://schemas.openxmlformats.org/officeDocument/2006/relationships/hyperlink" Target="http://archeagedatabase.net/us/item/17776/" TargetMode="External"/><Relationship Id="rId9" Type="http://schemas.openxmlformats.org/officeDocument/2006/relationships/hyperlink" Target="http://archeagedatabase.net/us/item/16353/" TargetMode="External"/><Relationship Id="rId13" Type="http://schemas.openxmlformats.org/officeDocument/2006/relationships/hyperlink" Target="http://archeagedatabase.net/us/item/8000026/" TargetMode="External"/><Relationship Id="rId18" Type="http://schemas.openxmlformats.org/officeDocument/2006/relationships/hyperlink" Target="http://archeagedatabase.net/us/item/16350/" TargetMode="External"/><Relationship Id="rId39" Type="http://schemas.openxmlformats.org/officeDocument/2006/relationships/hyperlink" Target="http://archeagedatabase.net/us/item/8328/" TargetMode="External"/><Relationship Id="rId34" Type="http://schemas.openxmlformats.org/officeDocument/2006/relationships/hyperlink" Target="http://archeagedatabase.net/us/item/8319/" TargetMode="External"/><Relationship Id="rId50" Type="http://schemas.openxmlformats.org/officeDocument/2006/relationships/hyperlink" Target="http://archeagedatabase.net/us/item/16325/" TargetMode="External"/><Relationship Id="rId55" Type="http://schemas.openxmlformats.org/officeDocument/2006/relationships/hyperlink" Target="http://archeagedatabase.net/us/item/8027/" TargetMode="External"/><Relationship Id="rId76" Type="http://schemas.openxmlformats.org/officeDocument/2006/relationships/hyperlink" Target="http://archeagedatabase.net/us/item/3411/" TargetMode="External"/><Relationship Id="rId97" Type="http://schemas.openxmlformats.org/officeDocument/2006/relationships/hyperlink" Target="http://archeagedatabase.net/us/item/20378/" TargetMode="External"/><Relationship Id="rId104" Type="http://schemas.openxmlformats.org/officeDocument/2006/relationships/hyperlink" Target="http://archeagedatabase.net/us/item/20374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archeagedatabase.net/us/item/16284/" TargetMode="External"/><Relationship Id="rId117" Type="http://schemas.openxmlformats.org/officeDocument/2006/relationships/hyperlink" Target="http://archeagedatabase.net/us/item/28481/" TargetMode="External"/><Relationship Id="rId21" Type="http://schemas.openxmlformats.org/officeDocument/2006/relationships/hyperlink" Target="http://archeagedatabase.net/us/item/16327/" TargetMode="External"/><Relationship Id="rId42" Type="http://schemas.openxmlformats.org/officeDocument/2006/relationships/hyperlink" Target="http://archeagedatabase.net/us/item/30903/" TargetMode="External"/><Relationship Id="rId47" Type="http://schemas.openxmlformats.org/officeDocument/2006/relationships/hyperlink" Target="http://archeagedatabase.net/us/item/3667/" TargetMode="External"/><Relationship Id="rId63" Type="http://schemas.openxmlformats.org/officeDocument/2006/relationships/hyperlink" Target="http://archeagedatabase.net/us/item/3680/" TargetMode="External"/><Relationship Id="rId68" Type="http://schemas.openxmlformats.org/officeDocument/2006/relationships/hyperlink" Target="http://archeagedatabase.net/us/item/3671/" TargetMode="External"/><Relationship Id="rId84" Type="http://schemas.openxmlformats.org/officeDocument/2006/relationships/hyperlink" Target="http://archeagedatabase.net/us/item/30903/" TargetMode="External"/><Relationship Id="rId89" Type="http://schemas.openxmlformats.org/officeDocument/2006/relationships/hyperlink" Target="http://archeagedatabase.net/us/item/14631/" TargetMode="External"/><Relationship Id="rId112" Type="http://schemas.openxmlformats.org/officeDocument/2006/relationships/hyperlink" Target="http://archeagedatabase.net/us/item/8503/" TargetMode="External"/><Relationship Id="rId133" Type="http://schemas.openxmlformats.org/officeDocument/2006/relationships/hyperlink" Target="http://archeagedatabase.net/us/item/30905/" TargetMode="External"/><Relationship Id="rId138" Type="http://schemas.openxmlformats.org/officeDocument/2006/relationships/hyperlink" Target="http://archeagedatabase.net/us/item/30901/" TargetMode="External"/><Relationship Id="rId154" Type="http://schemas.openxmlformats.org/officeDocument/2006/relationships/hyperlink" Target="http://archeagedatabase.net/us/item/3627/" TargetMode="External"/><Relationship Id="rId159" Type="http://schemas.openxmlformats.org/officeDocument/2006/relationships/printerSettings" Target="../printerSettings/printerSettings3.bin"/><Relationship Id="rId16" Type="http://schemas.openxmlformats.org/officeDocument/2006/relationships/hyperlink" Target="http://archeagedatabase.net/us/item/30903/" TargetMode="External"/><Relationship Id="rId107" Type="http://schemas.openxmlformats.org/officeDocument/2006/relationships/hyperlink" Target="http://archeagedatabase.net/us/item/30903/" TargetMode="External"/><Relationship Id="rId11" Type="http://schemas.openxmlformats.org/officeDocument/2006/relationships/hyperlink" Target="http://archeagedatabase.net/us/item/8256/" TargetMode="External"/><Relationship Id="rId32" Type="http://schemas.openxmlformats.org/officeDocument/2006/relationships/hyperlink" Target="http://archeagedatabase.net/us/item/3564/" TargetMode="External"/><Relationship Id="rId37" Type="http://schemas.openxmlformats.org/officeDocument/2006/relationships/hyperlink" Target="http://archeagedatabase.net/us/item/20136/" TargetMode="External"/><Relationship Id="rId53" Type="http://schemas.openxmlformats.org/officeDocument/2006/relationships/hyperlink" Target="http://archeagedatabase.net/us/item/15581/" TargetMode="External"/><Relationship Id="rId58" Type="http://schemas.openxmlformats.org/officeDocument/2006/relationships/hyperlink" Target="http://archeagedatabase.net/us/item/30903/" TargetMode="External"/><Relationship Id="rId74" Type="http://schemas.openxmlformats.org/officeDocument/2006/relationships/hyperlink" Target="http://archeagedatabase.net/us/item/31771/" TargetMode="External"/><Relationship Id="rId79" Type="http://schemas.openxmlformats.org/officeDocument/2006/relationships/hyperlink" Target="http://archeagedatabase.net/us/item/3713/" TargetMode="External"/><Relationship Id="rId102" Type="http://schemas.openxmlformats.org/officeDocument/2006/relationships/hyperlink" Target="http://archeagedatabase.net/us/item/15767/" TargetMode="External"/><Relationship Id="rId123" Type="http://schemas.openxmlformats.org/officeDocument/2006/relationships/hyperlink" Target="http://archeagedatabase.net/us/item/30899/" TargetMode="External"/><Relationship Id="rId128" Type="http://schemas.openxmlformats.org/officeDocument/2006/relationships/hyperlink" Target="http://archeagedatabase.net/us/item/8487/" TargetMode="External"/><Relationship Id="rId144" Type="http://schemas.openxmlformats.org/officeDocument/2006/relationships/hyperlink" Target="http://archeagedatabase.net/us/item/3507/" TargetMode="External"/><Relationship Id="rId149" Type="http://schemas.openxmlformats.org/officeDocument/2006/relationships/hyperlink" Target="http://archeagedatabase.net/us/item/16273/" TargetMode="External"/><Relationship Id="rId5" Type="http://schemas.openxmlformats.org/officeDocument/2006/relationships/hyperlink" Target="http://archeagedatabase.net/us/item/8256/" TargetMode="External"/><Relationship Id="rId90" Type="http://schemas.openxmlformats.org/officeDocument/2006/relationships/hyperlink" Target="http://archeagedatabase.net/us/item/2178/" TargetMode="External"/><Relationship Id="rId95" Type="http://schemas.openxmlformats.org/officeDocument/2006/relationships/hyperlink" Target="http://archeagedatabase.net/us/item/8524/" TargetMode="External"/><Relationship Id="rId22" Type="http://schemas.openxmlformats.org/officeDocument/2006/relationships/hyperlink" Target="http://archeagedatabase.net/us/item/8256/" TargetMode="External"/><Relationship Id="rId27" Type="http://schemas.openxmlformats.org/officeDocument/2006/relationships/hyperlink" Target="http://archeagedatabase.net/us/item/14629/" TargetMode="External"/><Relationship Id="rId43" Type="http://schemas.openxmlformats.org/officeDocument/2006/relationships/hyperlink" Target="http://archeagedatabase.net/us/item/16284/" TargetMode="External"/><Relationship Id="rId48" Type="http://schemas.openxmlformats.org/officeDocument/2006/relationships/hyperlink" Target="http://archeagedatabase.net/us/item/3622/" TargetMode="External"/><Relationship Id="rId64" Type="http://schemas.openxmlformats.org/officeDocument/2006/relationships/hyperlink" Target="http://archeagedatabase.net/us/item/30903/" TargetMode="External"/><Relationship Id="rId69" Type="http://schemas.openxmlformats.org/officeDocument/2006/relationships/hyperlink" Target="http://archeagedatabase.net/us/item/3680/" TargetMode="External"/><Relationship Id="rId113" Type="http://schemas.openxmlformats.org/officeDocument/2006/relationships/hyperlink" Target="http://archeagedatabase.net/us/item/8502/" TargetMode="External"/><Relationship Id="rId118" Type="http://schemas.openxmlformats.org/officeDocument/2006/relationships/hyperlink" Target="http://archeagedatabase.net/us/item/30899/" TargetMode="External"/><Relationship Id="rId134" Type="http://schemas.openxmlformats.org/officeDocument/2006/relationships/hyperlink" Target="http://archeagedatabase.net/us/item/30901/" TargetMode="External"/><Relationship Id="rId139" Type="http://schemas.openxmlformats.org/officeDocument/2006/relationships/hyperlink" Target="http://archeagedatabase.net/us/item/16273/" TargetMode="External"/><Relationship Id="rId80" Type="http://schemas.openxmlformats.org/officeDocument/2006/relationships/hyperlink" Target="http://archeagedatabase.net/us/item/30903/" TargetMode="External"/><Relationship Id="rId85" Type="http://schemas.openxmlformats.org/officeDocument/2006/relationships/hyperlink" Target="http://archeagedatabase.net/us/item/16290/" TargetMode="External"/><Relationship Id="rId150" Type="http://schemas.openxmlformats.org/officeDocument/2006/relationships/hyperlink" Target="http://archeagedatabase.net/us/item/8048/" TargetMode="External"/><Relationship Id="rId155" Type="http://schemas.openxmlformats.org/officeDocument/2006/relationships/hyperlink" Target="http://archeagedatabase.net/us/item/14630/" TargetMode="External"/><Relationship Id="rId12" Type="http://schemas.openxmlformats.org/officeDocument/2006/relationships/hyperlink" Target="http://archeagedatabase.net/us/item/18942/" TargetMode="External"/><Relationship Id="rId17" Type="http://schemas.openxmlformats.org/officeDocument/2006/relationships/hyperlink" Target="http://archeagedatabase.net/us/item/28481/" TargetMode="External"/><Relationship Id="rId33" Type="http://schemas.openxmlformats.org/officeDocument/2006/relationships/hyperlink" Target="http://archeagedatabase.net/us/item/16284/" TargetMode="External"/><Relationship Id="rId38" Type="http://schemas.openxmlformats.org/officeDocument/2006/relationships/hyperlink" Target="http://archeagedatabase.net/us/item/20135/" TargetMode="External"/><Relationship Id="rId59" Type="http://schemas.openxmlformats.org/officeDocument/2006/relationships/hyperlink" Target="http://archeagedatabase.net/us/item/14630/" TargetMode="External"/><Relationship Id="rId103" Type="http://schemas.openxmlformats.org/officeDocument/2006/relationships/hyperlink" Target="http://archeagedatabase.net/us/item/30903/" TargetMode="External"/><Relationship Id="rId108" Type="http://schemas.openxmlformats.org/officeDocument/2006/relationships/hyperlink" Target="http://archeagedatabase.net/us/item/14630/" TargetMode="External"/><Relationship Id="rId124" Type="http://schemas.openxmlformats.org/officeDocument/2006/relationships/hyperlink" Target="http://archeagedatabase.net/us/item/8036/" TargetMode="External"/><Relationship Id="rId129" Type="http://schemas.openxmlformats.org/officeDocument/2006/relationships/hyperlink" Target="http://archeagedatabase.net/us/item/8486/" TargetMode="External"/><Relationship Id="rId20" Type="http://schemas.openxmlformats.org/officeDocument/2006/relationships/hyperlink" Target="http://archeagedatabase.net/us/item/8330/" TargetMode="External"/><Relationship Id="rId41" Type="http://schemas.openxmlformats.org/officeDocument/2006/relationships/hyperlink" Target="http://archeagedatabase.net/us/item/3667/" TargetMode="External"/><Relationship Id="rId54" Type="http://schemas.openxmlformats.org/officeDocument/2006/relationships/hyperlink" Target="http://archeagedatabase.net/us/item/15580/" TargetMode="External"/><Relationship Id="rId62" Type="http://schemas.openxmlformats.org/officeDocument/2006/relationships/hyperlink" Target="http://archeagedatabase.net/us/item/30903/" TargetMode="External"/><Relationship Id="rId70" Type="http://schemas.openxmlformats.org/officeDocument/2006/relationships/hyperlink" Target="http://archeagedatabase.net/us/item/15767/" TargetMode="External"/><Relationship Id="rId75" Type="http://schemas.openxmlformats.org/officeDocument/2006/relationships/hyperlink" Target="http://archeagedatabase.net/us/item/31770/" TargetMode="External"/><Relationship Id="rId83" Type="http://schemas.openxmlformats.org/officeDocument/2006/relationships/hyperlink" Target="http://archeagedatabase.net/us/item/2178/" TargetMode="External"/><Relationship Id="rId88" Type="http://schemas.openxmlformats.org/officeDocument/2006/relationships/hyperlink" Target="http://archeagedatabase.net/us/item/3675/" TargetMode="External"/><Relationship Id="rId91" Type="http://schemas.openxmlformats.org/officeDocument/2006/relationships/hyperlink" Target="http://archeagedatabase.net/us/item/16290/" TargetMode="External"/><Relationship Id="rId96" Type="http://schemas.openxmlformats.org/officeDocument/2006/relationships/hyperlink" Target="http://archeagedatabase.net/us/item/8521/" TargetMode="External"/><Relationship Id="rId111" Type="http://schemas.openxmlformats.org/officeDocument/2006/relationships/hyperlink" Target="http://archeagedatabase.net/us/item/8504/" TargetMode="External"/><Relationship Id="rId132" Type="http://schemas.openxmlformats.org/officeDocument/2006/relationships/hyperlink" Target="http://archeagedatabase.net/us/item/30901/" TargetMode="External"/><Relationship Id="rId140" Type="http://schemas.openxmlformats.org/officeDocument/2006/relationships/hyperlink" Target="http://archeagedatabase.net/us/item/8048/" TargetMode="External"/><Relationship Id="rId145" Type="http://schemas.openxmlformats.org/officeDocument/2006/relationships/hyperlink" Target="http://archeagedatabase.net/us/item/30905/" TargetMode="External"/><Relationship Id="rId153" Type="http://schemas.openxmlformats.org/officeDocument/2006/relationships/hyperlink" Target="http://archeagedatabase.net/us/item/30903/" TargetMode="External"/><Relationship Id="rId1" Type="http://schemas.openxmlformats.org/officeDocument/2006/relationships/hyperlink" Target="http://archeagedatabase.net/us/item/31776/" TargetMode="External"/><Relationship Id="rId6" Type="http://schemas.openxmlformats.org/officeDocument/2006/relationships/hyperlink" Target="http://archeagedatabase.net/us/item/18943/" TargetMode="External"/><Relationship Id="rId15" Type="http://schemas.openxmlformats.org/officeDocument/2006/relationships/hyperlink" Target="http://archeagedatabase.net/us/item/8520/" TargetMode="External"/><Relationship Id="rId23" Type="http://schemas.openxmlformats.org/officeDocument/2006/relationships/hyperlink" Target="http://archeagedatabase.net/us/item/18943/" TargetMode="External"/><Relationship Id="rId28" Type="http://schemas.openxmlformats.org/officeDocument/2006/relationships/hyperlink" Target="http://archeagedatabase.net/us/item/30903/" TargetMode="External"/><Relationship Id="rId36" Type="http://schemas.openxmlformats.org/officeDocument/2006/relationships/hyperlink" Target="http://archeagedatabase.net/us/item/18970/" TargetMode="External"/><Relationship Id="rId49" Type="http://schemas.openxmlformats.org/officeDocument/2006/relationships/hyperlink" Target="http://archeagedatabase.net/us/item/19042/" TargetMode="External"/><Relationship Id="rId57" Type="http://schemas.openxmlformats.org/officeDocument/2006/relationships/hyperlink" Target="http://archeagedatabase.net/us/item/3627/" TargetMode="External"/><Relationship Id="rId106" Type="http://schemas.openxmlformats.org/officeDocument/2006/relationships/hyperlink" Target="http://archeagedatabase.net/us/item/3671/" TargetMode="External"/><Relationship Id="rId114" Type="http://schemas.openxmlformats.org/officeDocument/2006/relationships/hyperlink" Target="http://archeagedatabase.net/us/item/8501/" TargetMode="External"/><Relationship Id="rId119" Type="http://schemas.openxmlformats.org/officeDocument/2006/relationships/hyperlink" Target="http://archeagedatabase.net/us/item/8036/" TargetMode="External"/><Relationship Id="rId127" Type="http://schemas.openxmlformats.org/officeDocument/2006/relationships/hyperlink" Target="http://archeagedatabase.net/us/item/8488/" TargetMode="External"/><Relationship Id="rId10" Type="http://schemas.openxmlformats.org/officeDocument/2006/relationships/hyperlink" Target="http://archeagedatabase.net/us/item/16327/" TargetMode="External"/><Relationship Id="rId31" Type="http://schemas.openxmlformats.org/officeDocument/2006/relationships/hyperlink" Target="http://archeagedatabase.net/us/item/28481/" TargetMode="External"/><Relationship Id="rId44" Type="http://schemas.openxmlformats.org/officeDocument/2006/relationships/hyperlink" Target="http://archeagedatabase.net/us/item/3622/" TargetMode="External"/><Relationship Id="rId52" Type="http://schemas.openxmlformats.org/officeDocument/2006/relationships/hyperlink" Target="http://archeagedatabase.net/us/item/15582/" TargetMode="External"/><Relationship Id="rId60" Type="http://schemas.openxmlformats.org/officeDocument/2006/relationships/hyperlink" Target="http://archeagedatabase.net/us/item/30903/" TargetMode="External"/><Relationship Id="rId65" Type="http://schemas.openxmlformats.org/officeDocument/2006/relationships/hyperlink" Target="http://archeagedatabase.net/us/item/15767/" TargetMode="External"/><Relationship Id="rId73" Type="http://schemas.openxmlformats.org/officeDocument/2006/relationships/hyperlink" Target="http://archeagedatabase.net/us/item/31772/" TargetMode="External"/><Relationship Id="rId78" Type="http://schemas.openxmlformats.org/officeDocument/2006/relationships/hyperlink" Target="http://archeagedatabase.net/us/item/3713/" TargetMode="External"/><Relationship Id="rId81" Type="http://schemas.openxmlformats.org/officeDocument/2006/relationships/hyperlink" Target="http://archeagedatabase.net/us/item/14631/" TargetMode="External"/><Relationship Id="rId86" Type="http://schemas.openxmlformats.org/officeDocument/2006/relationships/hyperlink" Target="http://archeagedatabase.net/us/item/31774/" TargetMode="External"/><Relationship Id="rId94" Type="http://schemas.openxmlformats.org/officeDocument/2006/relationships/hyperlink" Target="http://archeagedatabase.net/us/item/8527/" TargetMode="External"/><Relationship Id="rId99" Type="http://schemas.openxmlformats.org/officeDocument/2006/relationships/hyperlink" Target="http://archeagedatabase.net/us/item/15582/" TargetMode="External"/><Relationship Id="rId101" Type="http://schemas.openxmlformats.org/officeDocument/2006/relationships/hyperlink" Target="http://archeagedatabase.net/us/item/30903/" TargetMode="External"/><Relationship Id="rId122" Type="http://schemas.openxmlformats.org/officeDocument/2006/relationships/hyperlink" Target="http://archeagedatabase.net/us/item/3588/" TargetMode="External"/><Relationship Id="rId130" Type="http://schemas.openxmlformats.org/officeDocument/2006/relationships/hyperlink" Target="http://archeagedatabase.net/us/item/8485/" TargetMode="External"/><Relationship Id="rId135" Type="http://schemas.openxmlformats.org/officeDocument/2006/relationships/hyperlink" Target="http://archeagedatabase.net/us/item/7992/" TargetMode="External"/><Relationship Id="rId143" Type="http://schemas.openxmlformats.org/officeDocument/2006/relationships/hyperlink" Target="http://archeagedatabase.net/us/item/8055/" TargetMode="External"/><Relationship Id="rId148" Type="http://schemas.openxmlformats.org/officeDocument/2006/relationships/hyperlink" Target="http://archeagedatabase.net/us/item/7747/" TargetMode="External"/><Relationship Id="rId151" Type="http://schemas.openxmlformats.org/officeDocument/2006/relationships/hyperlink" Target="http://archeagedatabase.net/us/item/8055/" TargetMode="External"/><Relationship Id="rId156" Type="http://schemas.openxmlformats.org/officeDocument/2006/relationships/hyperlink" Target="http://archeagedatabase.net/us/item/3671/" TargetMode="External"/><Relationship Id="rId4" Type="http://schemas.openxmlformats.org/officeDocument/2006/relationships/hyperlink" Target="http://archeagedatabase.net/us/item/16327/" TargetMode="External"/><Relationship Id="rId9" Type="http://schemas.openxmlformats.org/officeDocument/2006/relationships/hyperlink" Target="http://archeagedatabase.net/us/item/8330/" TargetMode="External"/><Relationship Id="rId13" Type="http://schemas.openxmlformats.org/officeDocument/2006/relationships/hyperlink" Target="http://archeagedatabase.net/us/item/8529/" TargetMode="External"/><Relationship Id="rId18" Type="http://schemas.openxmlformats.org/officeDocument/2006/relationships/hyperlink" Target="http://archeagedatabase.net/us/item/3564/" TargetMode="External"/><Relationship Id="rId39" Type="http://schemas.openxmlformats.org/officeDocument/2006/relationships/hyperlink" Target="http://archeagedatabase.net/us/item/30903/" TargetMode="External"/><Relationship Id="rId109" Type="http://schemas.openxmlformats.org/officeDocument/2006/relationships/hyperlink" Target="http://archeagedatabase.net/us/item/30903/" TargetMode="External"/><Relationship Id="rId34" Type="http://schemas.openxmlformats.org/officeDocument/2006/relationships/hyperlink" Target="http://archeagedatabase.net/us/item/14629/" TargetMode="External"/><Relationship Id="rId50" Type="http://schemas.openxmlformats.org/officeDocument/2006/relationships/hyperlink" Target="http://archeagedatabase.net/us/item/15584/" TargetMode="External"/><Relationship Id="rId55" Type="http://schemas.openxmlformats.org/officeDocument/2006/relationships/hyperlink" Target="http://archeagedatabase.net/us/item/30903/" TargetMode="External"/><Relationship Id="rId76" Type="http://schemas.openxmlformats.org/officeDocument/2006/relationships/hyperlink" Target="http://archeagedatabase.net/us/item/30903/" TargetMode="External"/><Relationship Id="rId97" Type="http://schemas.openxmlformats.org/officeDocument/2006/relationships/hyperlink" Target="http://archeagedatabase.net/us/item/8518/" TargetMode="External"/><Relationship Id="rId104" Type="http://schemas.openxmlformats.org/officeDocument/2006/relationships/hyperlink" Target="http://archeagedatabase.net/us/item/3680/" TargetMode="External"/><Relationship Id="rId120" Type="http://schemas.openxmlformats.org/officeDocument/2006/relationships/hyperlink" Target="http://archeagedatabase.net/us/item/30899/" TargetMode="External"/><Relationship Id="rId125" Type="http://schemas.openxmlformats.org/officeDocument/2006/relationships/hyperlink" Target="http://archeagedatabase.net/us/item/14620/" TargetMode="External"/><Relationship Id="rId141" Type="http://schemas.openxmlformats.org/officeDocument/2006/relationships/hyperlink" Target="http://archeagedatabase.net/us/item/30905/" TargetMode="External"/><Relationship Id="rId146" Type="http://schemas.openxmlformats.org/officeDocument/2006/relationships/hyperlink" Target="http://archeagedatabase.net/us/item/30901/" TargetMode="External"/><Relationship Id="rId7" Type="http://schemas.openxmlformats.org/officeDocument/2006/relationships/hyperlink" Target="http://archeagedatabase.net/us/item/31777/" TargetMode="External"/><Relationship Id="rId71" Type="http://schemas.openxmlformats.org/officeDocument/2006/relationships/hyperlink" Target="http://archeagedatabase.net/us/item/31775/" TargetMode="External"/><Relationship Id="rId92" Type="http://schemas.openxmlformats.org/officeDocument/2006/relationships/hyperlink" Target="http://archeagedatabase.net/us/item/3675/" TargetMode="External"/><Relationship Id="rId2" Type="http://schemas.openxmlformats.org/officeDocument/2006/relationships/hyperlink" Target="http://archeagedatabase.net/us/item/28305/" TargetMode="External"/><Relationship Id="rId29" Type="http://schemas.openxmlformats.org/officeDocument/2006/relationships/hyperlink" Target="http://archeagedatabase.net/us/item/31579/" TargetMode="External"/><Relationship Id="rId24" Type="http://schemas.openxmlformats.org/officeDocument/2006/relationships/hyperlink" Target="http://archeagedatabase.net/us/item/18942/" TargetMode="External"/><Relationship Id="rId40" Type="http://schemas.openxmlformats.org/officeDocument/2006/relationships/hyperlink" Target="http://archeagedatabase.net/us/item/28481/" TargetMode="External"/><Relationship Id="rId45" Type="http://schemas.openxmlformats.org/officeDocument/2006/relationships/hyperlink" Target="http://archeagedatabase.net/us/item/30903/" TargetMode="External"/><Relationship Id="rId66" Type="http://schemas.openxmlformats.org/officeDocument/2006/relationships/hyperlink" Target="http://archeagedatabase.net/us/item/3627/" TargetMode="External"/><Relationship Id="rId87" Type="http://schemas.openxmlformats.org/officeDocument/2006/relationships/hyperlink" Target="http://archeagedatabase.net/us/item/30903/" TargetMode="External"/><Relationship Id="rId110" Type="http://schemas.openxmlformats.org/officeDocument/2006/relationships/hyperlink" Target="http://archeagedatabase.net/us/item/3627/" TargetMode="External"/><Relationship Id="rId115" Type="http://schemas.openxmlformats.org/officeDocument/2006/relationships/hyperlink" Target="http://archeagedatabase.net/us/item/30899/" TargetMode="External"/><Relationship Id="rId131" Type="http://schemas.openxmlformats.org/officeDocument/2006/relationships/hyperlink" Target="http://archeagedatabase.net/us/item/30905/" TargetMode="External"/><Relationship Id="rId136" Type="http://schemas.openxmlformats.org/officeDocument/2006/relationships/hyperlink" Target="http://archeagedatabase.net/us/item/7747/" TargetMode="External"/><Relationship Id="rId157" Type="http://schemas.openxmlformats.org/officeDocument/2006/relationships/hyperlink" Target="http://archeagedatabase.net/us/item/3680/" TargetMode="External"/><Relationship Id="rId61" Type="http://schemas.openxmlformats.org/officeDocument/2006/relationships/hyperlink" Target="http://archeagedatabase.net/us/item/3671/" TargetMode="External"/><Relationship Id="rId82" Type="http://schemas.openxmlformats.org/officeDocument/2006/relationships/hyperlink" Target="http://archeagedatabase.net/us/item/30903/" TargetMode="External"/><Relationship Id="rId152" Type="http://schemas.openxmlformats.org/officeDocument/2006/relationships/hyperlink" Target="http://archeagedatabase.net/us/item/3507/" TargetMode="External"/><Relationship Id="rId19" Type="http://schemas.openxmlformats.org/officeDocument/2006/relationships/hyperlink" Target="http://archeagedatabase.net/us/item/28305/" TargetMode="External"/><Relationship Id="rId14" Type="http://schemas.openxmlformats.org/officeDocument/2006/relationships/hyperlink" Target="http://archeagedatabase.net/us/item/8526/" TargetMode="External"/><Relationship Id="rId30" Type="http://schemas.openxmlformats.org/officeDocument/2006/relationships/hyperlink" Target="http://archeagedatabase.net/us/item/30903/" TargetMode="External"/><Relationship Id="rId35" Type="http://schemas.openxmlformats.org/officeDocument/2006/relationships/hyperlink" Target="http://archeagedatabase.net/us/item/31579/" TargetMode="External"/><Relationship Id="rId56" Type="http://schemas.openxmlformats.org/officeDocument/2006/relationships/hyperlink" Target="http://archeagedatabase.net/us/item/30903/" TargetMode="External"/><Relationship Id="rId77" Type="http://schemas.openxmlformats.org/officeDocument/2006/relationships/hyperlink" Target="http://archeagedatabase.net/us/item/30903/" TargetMode="External"/><Relationship Id="rId100" Type="http://schemas.openxmlformats.org/officeDocument/2006/relationships/hyperlink" Target="http://archeagedatabase.net/us/item/30903/" TargetMode="External"/><Relationship Id="rId105" Type="http://schemas.openxmlformats.org/officeDocument/2006/relationships/hyperlink" Target="http://archeagedatabase.net/us/item/30903/" TargetMode="External"/><Relationship Id="rId126" Type="http://schemas.openxmlformats.org/officeDocument/2006/relationships/hyperlink" Target="http://archeagedatabase.net/us/item/3588/" TargetMode="External"/><Relationship Id="rId147" Type="http://schemas.openxmlformats.org/officeDocument/2006/relationships/hyperlink" Target="http://archeagedatabase.net/us/item/7992/" TargetMode="External"/><Relationship Id="rId8" Type="http://schemas.openxmlformats.org/officeDocument/2006/relationships/hyperlink" Target="http://archeagedatabase.net/us/item/28305/" TargetMode="External"/><Relationship Id="rId51" Type="http://schemas.openxmlformats.org/officeDocument/2006/relationships/hyperlink" Target="http://archeagedatabase.net/us/item/15583/" TargetMode="External"/><Relationship Id="rId72" Type="http://schemas.openxmlformats.org/officeDocument/2006/relationships/hyperlink" Target="http://archeagedatabase.net/us/item/31773/" TargetMode="External"/><Relationship Id="rId93" Type="http://schemas.openxmlformats.org/officeDocument/2006/relationships/hyperlink" Target="http://archeagedatabase.net/us/item/19043/" TargetMode="External"/><Relationship Id="rId98" Type="http://schemas.openxmlformats.org/officeDocument/2006/relationships/hyperlink" Target="http://archeagedatabase.net/us/item/8515/" TargetMode="External"/><Relationship Id="rId121" Type="http://schemas.openxmlformats.org/officeDocument/2006/relationships/hyperlink" Target="http://archeagedatabase.net/us/item/14620/" TargetMode="External"/><Relationship Id="rId142" Type="http://schemas.openxmlformats.org/officeDocument/2006/relationships/hyperlink" Target="http://archeagedatabase.net/us/item/30901/" TargetMode="External"/><Relationship Id="rId3" Type="http://schemas.openxmlformats.org/officeDocument/2006/relationships/hyperlink" Target="http://archeagedatabase.net/us/item/8330/" TargetMode="External"/><Relationship Id="rId25" Type="http://schemas.openxmlformats.org/officeDocument/2006/relationships/hyperlink" Target="http://archeagedatabase.net/us/item/30903/" TargetMode="External"/><Relationship Id="rId46" Type="http://schemas.openxmlformats.org/officeDocument/2006/relationships/hyperlink" Target="http://archeagedatabase.net/us/item/31579/" TargetMode="External"/><Relationship Id="rId67" Type="http://schemas.openxmlformats.org/officeDocument/2006/relationships/hyperlink" Target="http://archeagedatabase.net/us/item/14630/" TargetMode="External"/><Relationship Id="rId116" Type="http://schemas.openxmlformats.org/officeDocument/2006/relationships/hyperlink" Target="http://archeagedatabase.net/us/item/30899/" TargetMode="External"/><Relationship Id="rId137" Type="http://schemas.openxmlformats.org/officeDocument/2006/relationships/hyperlink" Target="http://archeagedatabase.net/us/item/30905/" TargetMode="External"/><Relationship Id="rId158" Type="http://schemas.openxmlformats.org/officeDocument/2006/relationships/hyperlink" Target="http://archeagedatabase.net/us/item/15767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archeagedatabase.net/us/item/16344/" TargetMode="External"/><Relationship Id="rId21" Type="http://schemas.openxmlformats.org/officeDocument/2006/relationships/hyperlink" Target="http://archeagedatabase.net/us/item/32104/" TargetMode="External"/><Relationship Id="rId42" Type="http://schemas.openxmlformats.org/officeDocument/2006/relationships/hyperlink" Target="http://archeagedatabase.net/us/item/26676/" TargetMode="External"/><Relationship Id="rId47" Type="http://schemas.openxmlformats.org/officeDocument/2006/relationships/hyperlink" Target="http://archeagedatabase.net/us/item/23642/" TargetMode="External"/><Relationship Id="rId63" Type="http://schemas.openxmlformats.org/officeDocument/2006/relationships/hyperlink" Target="http://archeagedatabase.net/us/item/8013/" TargetMode="External"/><Relationship Id="rId68" Type="http://schemas.openxmlformats.org/officeDocument/2006/relationships/hyperlink" Target="http://archeagedatabase.net/us/item/8023/" TargetMode="External"/><Relationship Id="rId84" Type="http://schemas.openxmlformats.org/officeDocument/2006/relationships/hyperlink" Target="http://archeagedatabase.net/us/item/3671/" TargetMode="External"/><Relationship Id="rId89" Type="http://schemas.openxmlformats.org/officeDocument/2006/relationships/hyperlink" Target="http://archeagedatabase.net/us/item/8013/" TargetMode="External"/><Relationship Id="rId7" Type="http://schemas.openxmlformats.org/officeDocument/2006/relationships/hyperlink" Target="http://archeagedatabase.net/us/item/17774/" TargetMode="External"/><Relationship Id="rId71" Type="http://schemas.openxmlformats.org/officeDocument/2006/relationships/hyperlink" Target="http://archeagedatabase.net/us/item/3667/" TargetMode="External"/><Relationship Id="rId92" Type="http://schemas.openxmlformats.org/officeDocument/2006/relationships/hyperlink" Target="http://archeagedatabase.net/us/item/18936/" TargetMode="External"/><Relationship Id="rId2" Type="http://schemas.openxmlformats.org/officeDocument/2006/relationships/hyperlink" Target="http://archeagedatabase.net/us/item/29050/" TargetMode="External"/><Relationship Id="rId16" Type="http://schemas.openxmlformats.org/officeDocument/2006/relationships/hyperlink" Target="http://archeagedatabase.net/us/item/16328/" TargetMode="External"/><Relationship Id="rId29" Type="http://schemas.openxmlformats.org/officeDocument/2006/relationships/hyperlink" Target="http://archeagedatabase.net/us/item/23653/" TargetMode="External"/><Relationship Id="rId11" Type="http://schemas.openxmlformats.org/officeDocument/2006/relationships/hyperlink" Target="http://archeagedatabase.net/us/item/32104/" TargetMode="External"/><Relationship Id="rId24" Type="http://schemas.openxmlformats.org/officeDocument/2006/relationships/hyperlink" Target="http://archeagedatabase.net/us/item/18936/" TargetMode="External"/><Relationship Id="rId32" Type="http://schemas.openxmlformats.org/officeDocument/2006/relationships/hyperlink" Target="http://archeagedatabase.net/us/item/3711/" TargetMode="External"/><Relationship Id="rId37" Type="http://schemas.openxmlformats.org/officeDocument/2006/relationships/hyperlink" Target="http://archeagedatabase.net/us/item/18937/" TargetMode="External"/><Relationship Id="rId40" Type="http://schemas.openxmlformats.org/officeDocument/2006/relationships/hyperlink" Target="http://archeagedatabase.net/us/item/26768/" TargetMode="External"/><Relationship Id="rId45" Type="http://schemas.openxmlformats.org/officeDocument/2006/relationships/hyperlink" Target="http://archeagedatabase.net/us/item/23641/" TargetMode="External"/><Relationship Id="rId53" Type="http://schemas.openxmlformats.org/officeDocument/2006/relationships/hyperlink" Target="http://archeagedatabase.net/us/item/19450/" TargetMode="External"/><Relationship Id="rId58" Type="http://schemas.openxmlformats.org/officeDocument/2006/relationships/hyperlink" Target="http://archeagedatabase.net/us/item/8337/" TargetMode="External"/><Relationship Id="rId66" Type="http://schemas.openxmlformats.org/officeDocument/2006/relationships/hyperlink" Target="http://archeagedatabase.net/us/item/8022/" TargetMode="External"/><Relationship Id="rId74" Type="http://schemas.openxmlformats.org/officeDocument/2006/relationships/hyperlink" Target="http://archeagedatabase.net/us/item/784/" TargetMode="External"/><Relationship Id="rId79" Type="http://schemas.openxmlformats.org/officeDocument/2006/relationships/hyperlink" Target="http://archeagedatabase.net/us/item/8023/" TargetMode="External"/><Relationship Id="rId87" Type="http://schemas.openxmlformats.org/officeDocument/2006/relationships/hyperlink" Target="http://archeagedatabase.net/us/item/8007/" TargetMode="External"/><Relationship Id="rId102" Type="http://schemas.openxmlformats.org/officeDocument/2006/relationships/hyperlink" Target="http://archeagedatabase.net/us/item/26676/" TargetMode="External"/><Relationship Id="rId5" Type="http://schemas.openxmlformats.org/officeDocument/2006/relationships/hyperlink" Target="http://archeagedatabase.net/us/item/8318/" TargetMode="External"/><Relationship Id="rId61" Type="http://schemas.openxmlformats.org/officeDocument/2006/relationships/hyperlink" Target="http://archeagedatabase.net/us/item/32103/" TargetMode="External"/><Relationship Id="rId82" Type="http://schemas.openxmlformats.org/officeDocument/2006/relationships/hyperlink" Target="http://archeagedatabase.net/us/item/3667/" TargetMode="External"/><Relationship Id="rId90" Type="http://schemas.openxmlformats.org/officeDocument/2006/relationships/hyperlink" Target="http://archeagedatabase.net/us/item/8000/" TargetMode="External"/><Relationship Id="rId95" Type="http://schemas.openxmlformats.org/officeDocument/2006/relationships/hyperlink" Target="http://archeagedatabase.net/us/item/3711/" TargetMode="External"/><Relationship Id="rId19" Type="http://schemas.openxmlformats.org/officeDocument/2006/relationships/hyperlink" Target="http://archeagedatabase.net/us/item/23653/" TargetMode="External"/><Relationship Id="rId14" Type="http://schemas.openxmlformats.org/officeDocument/2006/relationships/hyperlink" Target="http://archeagedatabase.net/us/item/18938/" TargetMode="External"/><Relationship Id="rId22" Type="http://schemas.openxmlformats.org/officeDocument/2006/relationships/hyperlink" Target="http://archeagedatabase.net/us/item/8000/" TargetMode="External"/><Relationship Id="rId27" Type="http://schemas.openxmlformats.org/officeDocument/2006/relationships/hyperlink" Target="http://archeagedatabase.net/us/item/8256/" TargetMode="External"/><Relationship Id="rId30" Type="http://schemas.openxmlformats.org/officeDocument/2006/relationships/hyperlink" Target="http://archeagedatabase.net/us/item/32103/" TargetMode="External"/><Relationship Id="rId35" Type="http://schemas.openxmlformats.org/officeDocument/2006/relationships/hyperlink" Target="http://archeagedatabase.net/us/item/2178/" TargetMode="External"/><Relationship Id="rId43" Type="http://schemas.openxmlformats.org/officeDocument/2006/relationships/hyperlink" Target="http://archeagedatabase.net/us/item/8076/" TargetMode="External"/><Relationship Id="rId48" Type="http://schemas.openxmlformats.org/officeDocument/2006/relationships/hyperlink" Target="http://archeagedatabase.net/us/item/8343/" TargetMode="External"/><Relationship Id="rId56" Type="http://schemas.openxmlformats.org/officeDocument/2006/relationships/hyperlink" Target="http://archeagedatabase.net/us/item/3667/" TargetMode="External"/><Relationship Id="rId64" Type="http://schemas.openxmlformats.org/officeDocument/2006/relationships/hyperlink" Target="http://archeagedatabase.net/us/item/24912/" TargetMode="External"/><Relationship Id="rId69" Type="http://schemas.openxmlformats.org/officeDocument/2006/relationships/hyperlink" Target="http://archeagedatabase.net/us/item/32103/" TargetMode="External"/><Relationship Id="rId77" Type="http://schemas.openxmlformats.org/officeDocument/2006/relationships/hyperlink" Target="http://archeagedatabase.net/us/item/8022/" TargetMode="External"/><Relationship Id="rId100" Type="http://schemas.openxmlformats.org/officeDocument/2006/relationships/hyperlink" Target="http://archeagedatabase.net/us/item/8027/" TargetMode="External"/><Relationship Id="rId8" Type="http://schemas.openxmlformats.org/officeDocument/2006/relationships/hyperlink" Target="http://archeagedatabase.net/us/item/19450/" TargetMode="External"/><Relationship Id="rId51" Type="http://schemas.openxmlformats.org/officeDocument/2006/relationships/hyperlink" Target="http://archeagedatabase.net/us/item/16321/" TargetMode="External"/><Relationship Id="rId72" Type="http://schemas.openxmlformats.org/officeDocument/2006/relationships/hyperlink" Target="http://archeagedatabase.net/us/item/8007/" TargetMode="External"/><Relationship Id="rId80" Type="http://schemas.openxmlformats.org/officeDocument/2006/relationships/hyperlink" Target="http://archeagedatabase.net/us/item/32103/" TargetMode="External"/><Relationship Id="rId85" Type="http://schemas.openxmlformats.org/officeDocument/2006/relationships/hyperlink" Target="http://archeagedatabase.net/us/item/3545/" TargetMode="External"/><Relationship Id="rId93" Type="http://schemas.openxmlformats.org/officeDocument/2006/relationships/hyperlink" Target="http://archeagedatabase.net/us/item/8357/" TargetMode="External"/><Relationship Id="rId98" Type="http://schemas.openxmlformats.org/officeDocument/2006/relationships/hyperlink" Target="http://archeagedatabase.net/us/item/3564/" TargetMode="External"/><Relationship Id="rId3" Type="http://schemas.openxmlformats.org/officeDocument/2006/relationships/hyperlink" Target="http://archeagedatabase.net/us/item/16325/" TargetMode="External"/><Relationship Id="rId12" Type="http://schemas.openxmlformats.org/officeDocument/2006/relationships/hyperlink" Target="http://archeagedatabase.net/us/item/3671/" TargetMode="External"/><Relationship Id="rId17" Type="http://schemas.openxmlformats.org/officeDocument/2006/relationships/hyperlink" Target="http://archeagedatabase.net/us/item/16327/" TargetMode="External"/><Relationship Id="rId25" Type="http://schemas.openxmlformats.org/officeDocument/2006/relationships/hyperlink" Target="http://archeagedatabase.net/us/item/16346/" TargetMode="External"/><Relationship Id="rId33" Type="http://schemas.openxmlformats.org/officeDocument/2006/relationships/hyperlink" Target="http://archeagedatabase.net/us/item/19402/" TargetMode="External"/><Relationship Id="rId38" Type="http://schemas.openxmlformats.org/officeDocument/2006/relationships/hyperlink" Target="http://archeagedatabase.net/us/item/17775/" TargetMode="External"/><Relationship Id="rId46" Type="http://schemas.openxmlformats.org/officeDocument/2006/relationships/hyperlink" Target="http://archeagedatabase.net/us/item/20061/" TargetMode="External"/><Relationship Id="rId59" Type="http://schemas.openxmlformats.org/officeDocument/2006/relationships/hyperlink" Target="http://archeagedatabase.net/us/item/8017/" TargetMode="External"/><Relationship Id="rId67" Type="http://schemas.openxmlformats.org/officeDocument/2006/relationships/hyperlink" Target="http://archeagedatabase.net/us/item/3411/" TargetMode="External"/><Relationship Id="rId103" Type="http://schemas.openxmlformats.org/officeDocument/2006/relationships/hyperlink" Target="http://archeagedatabase.net/us/item/8076/" TargetMode="External"/><Relationship Id="rId20" Type="http://schemas.openxmlformats.org/officeDocument/2006/relationships/hyperlink" Target="http://archeagedatabase.net/us/item/19407/" TargetMode="External"/><Relationship Id="rId41" Type="http://schemas.openxmlformats.org/officeDocument/2006/relationships/hyperlink" Target="http://archeagedatabase.net/us/item/26674/" TargetMode="External"/><Relationship Id="rId54" Type="http://schemas.openxmlformats.org/officeDocument/2006/relationships/hyperlink" Target="http://archeagedatabase.net/us/item/32103/" TargetMode="External"/><Relationship Id="rId62" Type="http://schemas.openxmlformats.org/officeDocument/2006/relationships/hyperlink" Target="http://archeagedatabase.net/us/item/784/" TargetMode="External"/><Relationship Id="rId70" Type="http://schemas.openxmlformats.org/officeDocument/2006/relationships/hyperlink" Target="http://archeagedatabase.net/us/item/3684/" TargetMode="External"/><Relationship Id="rId75" Type="http://schemas.openxmlformats.org/officeDocument/2006/relationships/hyperlink" Target="http://archeagedatabase.net/us/item/8013/" TargetMode="External"/><Relationship Id="rId83" Type="http://schemas.openxmlformats.org/officeDocument/2006/relationships/hyperlink" Target="http://archeagedatabase.net/us/item/32104/" TargetMode="External"/><Relationship Id="rId88" Type="http://schemas.openxmlformats.org/officeDocument/2006/relationships/hyperlink" Target="http://archeagedatabase.net/us/item/784/" TargetMode="External"/><Relationship Id="rId91" Type="http://schemas.openxmlformats.org/officeDocument/2006/relationships/hyperlink" Target="http://archeagedatabase.net/us/item/8004/" TargetMode="External"/><Relationship Id="rId96" Type="http://schemas.openxmlformats.org/officeDocument/2006/relationships/hyperlink" Target="http://archeagedatabase.net/us/item/23653/" TargetMode="External"/><Relationship Id="rId1" Type="http://schemas.openxmlformats.org/officeDocument/2006/relationships/hyperlink" Target="http://archeagedatabase.net/us/item/29047/" TargetMode="External"/><Relationship Id="rId6" Type="http://schemas.openxmlformats.org/officeDocument/2006/relationships/hyperlink" Target="http://archeagedatabase.net/us/item/8320/" TargetMode="External"/><Relationship Id="rId15" Type="http://schemas.openxmlformats.org/officeDocument/2006/relationships/hyperlink" Target="http://archeagedatabase.net/us/item/16330/" TargetMode="External"/><Relationship Id="rId23" Type="http://schemas.openxmlformats.org/officeDocument/2006/relationships/hyperlink" Target="http://archeagedatabase.net/us/item/8004/" TargetMode="External"/><Relationship Id="rId28" Type="http://schemas.openxmlformats.org/officeDocument/2006/relationships/hyperlink" Target="http://archeagedatabase.net/us/item/19448/" TargetMode="External"/><Relationship Id="rId36" Type="http://schemas.openxmlformats.org/officeDocument/2006/relationships/hyperlink" Target="http://archeagedatabase.net/us/item/3564/" TargetMode="External"/><Relationship Id="rId49" Type="http://schemas.openxmlformats.org/officeDocument/2006/relationships/hyperlink" Target="http://archeagedatabase.net/us/item/8337/" TargetMode="External"/><Relationship Id="rId57" Type="http://schemas.openxmlformats.org/officeDocument/2006/relationships/hyperlink" Target="http://archeagedatabase.net/us/item/16324/" TargetMode="External"/><Relationship Id="rId10" Type="http://schemas.openxmlformats.org/officeDocument/2006/relationships/hyperlink" Target="http://archeagedatabase.net/us/item/19410/" TargetMode="External"/><Relationship Id="rId31" Type="http://schemas.openxmlformats.org/officeDocument/2006/relationships/hyperlink" Target="http://archeagedatabase.net/us/item/3685/" TargetMode="External"/><Relationship Id="rId44" Type="http://schemas.openxmlformats.org/officeDocument/2006/relationships/hyperlink" Target="http://archeagedatabase.net/us/item/16357/" TargetMode="External"/><Relationship Id="rId52" Type="http://schemas.openxmlformats.org/officeDocument/2006/relationships/hyperlink" Target="http://archeagedatabase.net/us/item/8343/" TargetMode="External"/><Relationship Id="rId60" Type="http://schemas.openxmlformats.org/officeDocument/2006/relationships/hyperlink" Target="http://archeagedatabase.net/us/item/19449/" TargetMode="External"/><Relationship Id="rId65" Type="http://schemas.openxmlformats.org/officeDocument/2006/relationships/hyperlink" Target="http://archeagedatabase.net/us/item/8008/" TargetMode="External"/><Relationship Id="rId73" Type="http://schemas.openxmlformats.org/officeDocument/2006/relationships/hyperlink" Target="http://archeagedatabase.net/us/item/32103/" TargetMode="External"/><Relationship Id="rId78" Type="http://schemas.openxmlformats.org/officeDocument/2006/relationships/hyperlink" Target="http://archeagedatabase.net/us/item/3411/" TargetMode="External"/><Relationship Id="rId81" Type="http://schemas.openxmlformats.org/officeDocument/2006/relationships/hyperlink" Target="http://archeagedatabase.net/us/item/3684/" TargetMode="External"/><Relationship Id="rId86" Type="http://schemas.openxmlformats.org/officeDocument/2006/relationships/hyperlink" Target="http://archeagedatabase.net/us/item/18938/" TargetMode="External"/><Relationship Id="rId94" Type="http://schemas.openxmlformats.org/officeDocument/2006/relationships/hyperlink" Target="http://archeagedatabase.net/us/item/3685/" TargetMode="External"/><Relationship Id="rId99" Type="http://schemas.openxmlformats.org/officeDocument/2006/relationships/hyperlink" Target="http://archeagedatabase.net/us/item/18937/" TargetMode="External"/><Relationship Id="rId101" Type="http://schemas.openxmlformats.org/officeDocument/2006/relationships/hyperlink" Target="http://archeagedatabase.net/us/item/26674/" TargetMode="External"/><Relationship Id="rId4" Type="http://schemas.openxmlformats.org/officeDocument/2006/relationships/hyperlink" Target="http://archeagedatabase.net/us/item/8319/" TargetMode="External"/><Relationship Id="rId9" Type="http://schemas.openxmlformats.org/officeDocument/2006/relationships/hyperlink" Target="http://archeagedatabase.net/us/item/23653/" TargetMode="External"/><Relationship Id="rId13" Type="http://schemas.openxmlformats.org/officeDocument/2006/relationships/hyperlink" Target="http://archeagedatabase.net/us/item/3545/" TargetMode="External"/><Relationship Id="rId18" Type="http://schemas.openxmlformats.org/officeDocument/2006/relationships/hyperlink" Target="http://archeagedatabase.net/us/item/19449/" TargetMode="External"/><Relationship Id="rId39" Type="http://schemas.openxmlformats.org/officeDocument/2006/relationships/hyperlink" Target="http://archeagedatabase.net/us/item/8027/" TargetMode="External"/><Relationship Id="rId34" Type="http://schemas.openxmlformats.org/officeDocument/2006/relationships/hyperlink" Target="http://archeagedatabase.net/us/item/32104/" TargetMode="External"/><Relationship Id="rId50" Type="http://schemas.openxmlformats.org/officeDocument/2006/relationships/hyperlink" Target="http://archeagedatabase.net/us/item/24911/" TargetMode="External"/><Relationship Id="rId55" Type="http://schemas.openxmlformats.org/officeDocument/2006/relationships/hyperlink" Target="http://archeagedatabase.net/us/item/3684/" TargetMode="External"/><Relationship Id="rId76" Type="http://schemas.openxmlformats.org/officeDocument/2006/relationships/hyperlink" Target="http://archeagedatabase.net/us/item/8357/" TargetMode="External"/><Relationship Id="rId97" Type="http://schemas.openxmlformats.org/officeDocument/2006/relationships/hyperlink" Target="http://archeagedatabase.net/us/item/2178/" TargetMode="External"/><Relationship Id="rId104" Type="http://schemas.openxmlformats.org/officeDocument/2006/relationships/hyperlink" Target="http://archeagedatabase.net/us/item/163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5"/>
  <sheetViews>
    <sheetView tabSelected="1" topLeftCell="A19" workbookViewId="0">
      <selection activeCell="H14" sqref="H14"/>
    </sheetView>
  </sheetViews>
  <sheetFormatPr defaultRowHeight="15" x14ac:dyDescent="0.25"/>
  <cols>
    <col min="3" max="3" width="9" customWidth="1"/>
    <col min="8" max="8" width="25" customWidth="1"/>
    <col min="9" max="9" width="12.140625" customWidth="1"/>
    <col min="14" max="14" width="16" customWidth="1"/>
  </cols>
  <sheetData>
    <row r="1" spans="2:19" x14ac:dyDescent="0.25">
      <c r="B1" t="s">
        <v>0</v>
      </c>
      <c r="C1" t="s">
        <v>1</v>
      </c>
      <c r="J1" t="s">
        <v>2</v>
      </c>
      <c r="K1" t="s">
        <v>0</v>
      </c>
      <c r="L1" t="s">
        <v>1</v>
      </c>
      <c r="M1" t="s">
        <v>3</v>
      </c>
    </row>
    <row r="2" spans="2:19" x14ac:dyDescent="0.25">
      <c r="C2">
        <f>SUM(C3:C8)</f>
        <v>17338078.399999999</v>
      </c>
      <c r="D2" s="2" t="s">
        <v>179</v>
      </c>
      <c r="H2" s="2"/>
      <c r="J2" s="3">
        <f>MIN(K2:L2)</f>
        <v>0.5</v>
      </c>
      <c r="K2" s="1">
        <v>0.5</v>
      </c>
      <c r="L2" s="3"/>
      <c r="M2" s="2" t="s">
        <v>4</v>
      </c>
    </row>
    <row r="3" spans="2:19" x14ac:dyDescent="0.25">
      <c r="C3">
        <f>C10*D3</f>
        <v>17244296.399999999</v>
      </c>
      <c r="D3">
        <v>6</v>
      </c>
      <c r="E3" s="2" t="s">
        <v>180</v>
      </c>
      <c r="H3" t="s">
        <v>5</v>
      </c>
      <c r="J3" s="3">
        <f t="shared" ref="J3:J31" si="0">MIN(K3:L3)</f>
        <v>25</v>
      </c>
      <c r="K3" s="1">
        <v>25</v>
      </c>
      <c r="L3" s="3"/>
      <c r="M3" s="2" t="s">
        <v>6</v>
      </c>
    </row>
    <row r="4" spans="2:19" x14ac:dyDescent="0.25">
      <c r="C4">
        <f>J8*D4</f>
        <v>77000</v>
      </c>
      <c r="D4">
        <v>7</v>
      </c>
      <c r="E4" s="2" t="s">
        <v>7</v>
      </c>
      <c r="H4" t="s">
        <v>8</v>
      </c>
      <c r="J4" s="3">
        <f t="shared" si="0"/>
        <v>100</v>
      </c>
      <c r="K4" s="1">
        <v>100</v>
      </c>
      <c r="L4" s="3"/>
      <c r="M4" s="2" t="s">
        <v>9</v>
      </c>
    </row>
    <row r="5" spans="2:19" x14ac:dyDescent="0.25">
      <c r="C5">
        <f>J24*D5</f>
        <v>14794</v>
      </c>
      <c r="D5">
        <v>2</v>
      </c>
      <c r="E5" s="2" t="s">
        <v>10</v>
      </c>
      <c r="H5" t="s">
        <v>189</v>
      </c>
      <c r="J5" s="3">
        <f t="shared" si="0"/>
        <v>225</v>
      </c>
      <c r="K5" s="1">
        <v>325</v>
      </c>
      <c r="L5" s="3">
        <v>225</v>
      </c>
      <c r="M5" s="2" t="s">
        <v>11</v>
      </c>
    </row>
    <row r="6" spans="2:19" x14ac:dyDescent="0.25">
      <c r="C6">
        <f>J4*D6</f>
        <v>500</v>
      </c>
      <c r="D6">
        <v>5</v>
      </c>
      <c r="E6" s="2" t="s">
        <v>9</v>
      </c>
      <c r="J6" s="3">
        <f t="shared" si="0"/>
        <v>900</v>
      </c>
      <c r="K6" s="1">
        <v>900</v>
      </c>
      <c r="L6" s="3">
        <f>K5*5</f>
        <v>1625</v>
      </c>
      <c r="M6" s="2" t="s">
        <v>12</v>
      </c>
      <c r="O6">
        <v>5</v>
      </c>
      <c r="P6" s="2" t="s">
        <v>11</v>
      </c>
      <c r="S6" t="s">
        <v>13</v>
      </c>
    </row>
    <row r="7" spans="2:19" x14ac:dyDescent="0.25">
      <c r="C7">
        <f>J17*D7</f>
        <v>1020</v>
      </c>
      <c r="D7">
        <v>4</v>
      </c>
      <c r="E7" s="2" t="s">
        <v>14</v>
      </c>
      <c r="J7" s="3">
        <f t="shared" si="0"/>
        <v>4500</v>
      </c>
      <c r="K7" s="3">
        <v>5000</v>
      </c>
      <c r="L7" s="1">
        <f>K6*5</f>
        <v>4500</v>
      </c>
      <c r="M7" s="2" t="s">
        <v>15</v>
      </c>
      <c r="O7">
        <v>5</v>
      </c>
      <c r="P7" s="2" t="s">
        <v>12</v>
      </c>
      <c r="S7" t="s">
        <v>13</v>
      </c>
    </row>
    <row r="8" spans="2:19" x14ac:dyDescent="0.25">
      <c r="C8">
        <f>J31*D8</f>
        <v>468</v>
      </c>
      <c r="D8">
        <v>13</v>
      </c>
      <c r="E8" s="2" t="s">
        <v>16</v>
      </c>
      <c r="J8" s="3">
        <f t="shared" si="0"/>
        <v>11000</v>
      </c>
      <c r="K8" s="1">
        <v>11000</v>
      </c>
      <c r="L8" s="3"/>
      <c r="M8" s="2" t="s">
        <v>7</v>
      </c>
      <c r="P8" s="2"/>
    </row>
    <row r="9" spans="2:19" x14ac:dyDescent="0.25">
      <c r="J9" s="3">
        <f t="shared" si="0"/>
        <v>0.75</v>
      </c>
      <c r="K9" s="1">
        <v>2.7</v>
      </c>
      <c r="L9" s="3">
        <f>K10*3</f>
        <v>0.75</v>
      </c>
      <c r="M9" s="2" t="s">
        <v>17</v>
      </c>
      <c r="O9">
        <v>3</v>
      </c>
      <c r="P9" s="2" t="s">
        <v>18</v>
      </c>
      <c r="S9" t="s">
        <v>13</v>
      </c>
    </row>
    <row r="10" spans="2:19" x14ac:dyDescent="0.25">
      <c r="C10">
        <f>SUM(C11:C16)</f>
        <v>2874049.4</v>
      </c>
      <c r="D10" s="2" t="s">
        <v>180</v>
      </c>
      <c r="H10" s="2"/>
      <c r="J10" s="3">
        <f t="shared" si="0"/>
        <v>0.25</v>
      </c>
      <c r="K10" s="1">
        <v>0.25</v>
      </c>
      <c r="L10" s="3"/>
      <c r="M10" s="2" t="s">
        <v>18</v>
      </c>
    </row>
    <row r="11" spans="2:19" x14ac:dyDescent="0.25">
      <c r="C11">
        <f>C18*D11</f>
        <v>2813132.4</v>
      </c>
      <c r="D11">
        <v>6</v>
      </c>
      <c r="E11" s="2" t="s">
        <v>181</v>
      </c>
      <c r="H11" t="s">
        <v>19</v>
      </c>
      <c r="J11" s="3">
        <f t="shared" si="0"/>
        <v>1.35</v>
      </c>
      <c r="K11" s="3">
        <v>24</v>
      </c>
      <c r="L11" s="1">
        <f>K12*3</f>
        <v>1.35</v>
      </c>
      <c r="M11" s="2" t="s">
        <v>20</v>
      </c>
      <c r="O11">
        <v>3</v>
      </c>
      <c r="P11" s="2" t="s">
        <v>21</v>
      </c>
      <c r="S11" t="s">
        <v>13</v>
      </c>
    </row>
    <row r="12" spans="2:19" x14ac:dyDescent="0.25">
      <c r="C12">
        <f>J8*D12</f>
        <v>55000</v>
      </c>
      <c r="D12">
        <v>5</v>
      </c>
      <c r="E12" s="2" t="s">
        <v>7</v>
      </c>
      <c r="H12" t="s">
        <v>8</v>
      </c>
      <c r="J12" s="3">
        <f t="shared" si="0"/>
        <v>0.45</v>
      </c>
      <c r="K12" s="1">
        <v>0.45</v>
      </c>
      <c r="L12" s="3"/>
      <c r="M12" s="2" t="s">
        <v>21</v>
      </c>
    </row>
    <row r="13" spans="2:19" x14ac:dyDescent="0.25">
      <c r="C13">
        <f>J19*D13</f>
        <v>4528</v>
      </c>
      <c r="D13">
        <v>8</v>
      </c>
      <c r="E13" s="2" t="s">
        <v>22</v>
      </c>
      <c r="H13" t="s">
        <v>189</v>
      </c>
      <c r="J13" s="3">
        <f t="shared" si="0"/>
        <v>100</v>
      </c>
      <c r="K13" s="3">
        <v>100</v>
      </c>
      <c r="L13" s="1">
        <f>K14*3</f>
        <v>240</v>
      </c>
      <c r="M13" s="2" t="s">
        <v>23</v>
      </c>
      <c r="O13">
        <v>3</v>
      </c>
      <c r="P13" s="2" t="s">
        <v>24</v>
      </c>
      <c r="S13" t="s">
        <v>13</v>
      </c>
    </row>
    <row r="14" spans="2:19" x14ac:dyDescent="0.25">
      <c r="C14">
        <f>J4*D14</f>
        <v>300</v>
      </c>
      <c r="D14">
        <v>3</v>
      </c>
      <c r="E14" s="2" t="s">
        <v>9</v>
      </c>
      <c r="J14" s="3">
        <f t="shared" si="0"/>
        <v>80</v>
      </c>
      <c r="K14" s="1">
        <v>80</v>
      </c>
      <c r="L14" s="3"/>
      <c r="M14" s="2" t="s">
        <v>24</v>
      </c>
    </row>
    <row r="15" spans="2:19" x14ac:dyDescent="0.25">
      <c r="C15">
        <f>J17*D15</f>
        <v>765</v>
      </c>
      <c r="D15">
        <v>3</v>
      </c>
      <c r="E15" s="2" t="s">
        <v>14</v>
      </c>
      <c r="J15" s="3">
        <f t="shared" si="0"/>
        <v>300</v>
      </c>
      <c r="K15" s="3">
        <v>300</v>
      </c>
      <c r="L15" s="1">
        <f>K16*3</f>
        <v>300</v>
      </c>
      <c r="M15" s="2" t="s">
        <v>25</v>
      </c>
      <c r="O15">
        <v>3</v>
      </c>
      <c r="P15" s="2" t="s">
        <v>26</v>
      </c>
    </row>
    <row r="16" spans="2:19" x14ac:dyDescent="0.25">
      <c r="C16">
        <f>J31*D16</f>
        <v>324</v>
      </c>
      <c r="D16">
        <v>9</v>
      </c>
      <c r="E16" s="2" t="s">
        <v>16</v>
      </c>
      <c r="J16" s="3">
        <f t="shared" si="0"/>
        <v>100</v>
      </c>
      <c r="K16" s="1">
        <v>100</v>
      </c>
      <c r="L16" s="3"/>
      <c r="M16" s="2" t="s">
        <v>26</v>
      </c>
    </row>
    <row r="17" spans="3:22" x14ac:dyDescent="0.25">
      <c r="J17" s="3">
        <f t="shared" si="0"/>
        <v>255</v>
      </c>
      <c r="K17" s="3">
        <v>350</v>
      </c>
      <c r="L17" s="1">
        <f>K18*3</f>
        <v>255</v>
      </c>
      <c r="M17" s="2" t="s">
        <v>14</v>
      </c>
      <c r="O17">
        <v>3</v>
      </c>
      <c r="P17" s="2" t="s">
        <v>27</v>
      </c>
    </row>
    <row r="18" spans="3:22" x14ac:dyDescent="0.25">
      <c r="C18">
        <f>SUM(C19:C24)</f>
        <v>468855.39999999997</v>
      </c>
      <c r="D18" s="2" t="s">
        <v>181</v>
      </c>
      <c r="H18" s="2"/>
      <c r="J18" s="3">
        <f t="shared" si="0"/>
        <v>85</v>
      </c>
      <c r="K18" s="1">
        <v>85</v>
      </c>
      <c r="L18" s="3"/>
      <c r="M18" s="2" t="s">
        <v>27</v>
      </c>
    </row>
    <row r="19" spans="3:22" x14ac:dyDescent="0.25">
      <c r="C19">
        <f>C26*D19</f>
        <v>430277.39999999997</v>
      </c>
      <c r="D19">
        <v>3</v>
      </c>
      <c r="E19" s="2" t="s">
        <v>182</v>
      </c>
      <c r="H19" t="s">
        <v>28</v>
      </c>
      <c r="J19" s="3">
        <f t="shared" si="0"/>
        <v>566</v>
      </c>
      <c r="K19" s="3">
        <v>566</v>
      </c>
      <c r="L19" s="1">
        <f>K9*8+K11+K13+K20</f>
        <v>579.6</v>
      </c>
      <c r="M19" s="2" t="s">
        <v>22</v>
      </c>
      <c r="O19">
        <v>8</v>
      </c>
      <c r="P19" s="2" t="s">
        <v>17</v>
      </c>
      <c r="Q19">
        <v>1</v>
      </c>
      <c r="R19" s="2" t="s">
        <v>20</v>
      </c>
      <c r="S19">
        <v>1</v>
      </c>
      <c r="T19" s="2" t="s">
        <v>23</v>
      </c>
      <c r="U19">
        <v>1</v>
      </c>
      <c r="V19" s="2" t="s">
        <v>29</v>
      </c>
    </row>
    <row r="20" spans="3:22" x14ac:dyDescent="0.25">
      <c r="C20">
        <f>J8*D20</f>
        <v>33000</v>
      </c>
      <c r="D20">
        <v>3</v>
      </c>
      <c r="E20" s="2" t="s">
        <v>7</v>
      </c>
      <c r="H20" t="s">
        <v>30</v>
      </c>
      <c r="J20" s="3">
        <f t="shared" si="0"/>
        <v>392</v>
      </c>
      <c r="K20" s="3">
        <v>434</v>
      </c>
      <c r="L20" s="1">
        <f>K21*3+K22*20+K23*20</f>
        <v>392</v>
      </c>
      <c r="M20" s="2" t="s">
        <v>29</v>
      </c>
      <c r="O20">
        <v>3</v>
      </c>
      <c r="P20" s="2" t="s">
        <v>31</v>
      </c>
      <c r="Q20">
        <v>20</v>
      </c>
      <c r="R20" s="2" t="s">
        <v>32</v>
      </c>
      <c r="S20">
        <v>20</v>
      </c>
      <c r="T20" s="2" t="s">
        <v>33</v>
      </c>
    </row>
    <row r="21" spans="3:22" x14ac:dyDescent="0.25">
      <c r="C21">
        <f>J19*D21</f>
        <v>3962</v>
      </c>
      <c r="D21">
        <v>7</v>
      </c>
      <c r="E21" s="2" t="s">
        <v>22</v>
      </c>
      <c r="H21" t="s">
        <v>188</v>
      </c>
      <c r="J21" s="3">
        <f t="shared" si="0"/>
        <v>104</v>
      </c>
      <c r="K21" s="1">
        <v>104</v>
      </c>
      <c r="L21" s="3"/>
      <c r="M21" s="2" t="s">
        <v>31</v>
      </c>
    </row>
    <row r="22" spans="3:22" x14ac:dyDescent="0.25">
      <c r="C22">
        <f>J3*D22</f>
        <v>200</v>
      </c>
      <c r="D22">
        <v>8</v>
      </c>
      <c r="E22" s="2" t="s">
        <v>6</v>
      </c>
      <c r="J22" s="3">
        <f t="shared" si="0"/>
        <v>1.5</v>
      </c>
      <c r="K22" s="1">
        <v>1.5</v>
      </c>
      <c r="L22" s="3"/>
      <c r="M22" s="2" t="s">
        <v>32</v>
      </c>
    </row>
    <row r="23" spans="3:22" x14ac:dyDescent="0.25">
      <c r="C23">
        <f>J15*D23</f>
        <v>1200</v>
      </c>
      <c r="D23">
        <v>4</v>
      </c>
      <c r="E23" s="2" t="s">
        <v>25</v>
      </c>
      <c r="J23" s="3">
        <f t="shared" si="0"/>
        <v>2.5</v>
      </c>
      <c r="K23" s="1">
        <v>2.5</v>
      </c>
      <c r="L23" s="3"/>
      <c r="M23" s="2" t="s">
        <v>33</v>
      </c>
    </row>
    <row r="24" spans="3:22" x14ac:dyDescent="0.25">
      <c r="C24">
        <f>J31*D24</f>
        <v>216</v>
      </c>
      <c r="D24">
        <v>6</v>
      </c>
      <c r="E24" s="2" t="s">
        <v>16</v>
      </c>
      <c r="J24" s="3">
        <f t="shared" si="0"/>
        <v>7397</v>
      </c>
      <c r="K24" s="3">
        <v>9100</v>
      </c>
      <c r="L24" s="1">
        <f>K19*10+K25*5+K26</f>
        <v>7397</v>
      </c>
      <c r="M24" s="2" t="s">
        <v>10</v>
      </c>
      <c r="O24">
        <v>10</v>
      </c>
      <c r="P24" s="2" t="s">
        <v>22</v>
      </c>
      <c r="Q24">
        <v>5</v>
      </c>
      <c r="R24" s="2" t="s">
        <v>34</v>
      </c>
      <c r="S24">
        <v>1</v>
      </c>
      <c r="T24" s="2" t="s">
        <v>35</v>
      </c>
    </row>
    <row r="25" spans="3:22" x14ac:dyDescent="0.25">
      <c r="J25" s="3">
        <f t="shared" si="0"/>
        <v>166</v>
      </c>
      <c r="K25" s="1">
        <v>166</v>
      </c>
      <c r="L25" s="3"/>
      <c r="M25" s="2" t="s">
        <v>34</v>
      </c>
    </row>
    <row r="26" spans="3:22" x14ac:dyDescent="0.25">
      <c r="C26">
        <f>SUM(C27:C32)</f>
        <v>143425.79999999999</v>
      </c>
      <c r="D26" s="2" t="s">
        <v>182</v>
      </c>
      <c r="H26" s="2"/>
      <c r="J26" s="3">
        <f t="shared" si="0"/>
        <v>862</v>
      </c>
      <c r="K26" s="3">
        <v>907</v>
      </c>
      <c r="L26" s="1">
        <f>K27*3+K28*30+K29*30+K30*20</f>
        <v>862</v>
      </c>
      <c r="M26" s="2" t="s">
        <v>35</v>
      </c>
      <c r="O26">
        <v>3</v>
      </c>
      <c r="P26" s="2" t="s">
        <v>36</v>
      </c>
      <c r="Q26">
        <v>30</v>
      </c>
      <c r="R26" s="2" t="s">
        <v>37</v>
      </c>
      <c r="S26">
        <v>30</v>
      </c>
      <c r="T26" s="2" t="s">
        <v>38</v>
      </c>
      <c r="U26">
        <v>20</v>
      </c>
      <c r="V26" s="2" t="s">
        <v>39</v>
      </c>
    </row>
    <row r="27" spans="3:22" x14ac:dyDescent="0.25">
      <c r="C27">
        <f>C34*D27</f>
        <v>107335.79999999999</v>
      </c>
      <c r="D27">
        <v>3</v>
      </c>
      <c r="E27" s="2" t="s">
        <v>183</v>
      </c>
      <c r="H27" t="s">
        <v>40</v>
      </c>
      <c r="J27" s="3">
        <f t="shared" si="0"/>
        <v>104</v>
      </c>
      <c r="K27" s="1">
        <v>104</v>
      </c>
      <c r="L27" s="3"/>
      <c r="M27" s="2" t="s">
        <v>36</v>
      </c>
    </row>
    <row r="28" spans="3:22" x14ac:dyDescent="0.25">
      <c r="C28">
        <f>J7*D28</f>
        <v>31500</v>
      </c>
      <c r="D28">
        <v>7</v>
      </c>
      <c r="E28" s="2" t="s">
        <v>15</v>
      </c>
      <c r="H28" t="s">
        <v>30</v>
      </c>
      <c r="J28" s="3">
        <f t="shared" si="0"/>
        <v>4.5</v>
      </c>
      <c r="K28" s="1">
        <v>4.5</v>
      </c>
      <c r="L28" s="3"/>
      <c r="M28" s="2" t="s">
        <v>37</v>
      </c>
    </row>
    <row r="29" spans="3:22" x14ac:dyDescent="0.25">
      <c r="C29">
        <f>J19*D29</f>
        <v>3396</v>
      </c>
      <c r="D29">
        <v>6</v>
      </c>
      <c r="E29" s="2" t="s">
        <v>22</v>
      </c>
      <c r="H29" t="s">
        <v>188</v>
      </c>
      <c r="J29" s="3">
        <f t="shared" si="0"/>
        <v>4.5</v>
      </c>
      <c r="K29" s="1">
        <v>4.5</v>
      </c>
      <c r="L29" s="3"/>
      <c r="M29" s="2" t="s">
        <v>38</v>
      </c>
    </row>
    <row r="30" spans="3:22" x14ac:dyDescent="0.25">
      <c r="C30">
        <f>J3*D30</f>
        <v>150</v>
      </c>
      <c r="D30">
        <v>6</v>
      </c>
      <c r="E30" s="2" t="s">
        <v>6</v>
      </c>
      <c r="J30" s="3">
        <f t="shared" si="0"/>
        <v>14</v>
      </c>
      <c r="K30" s="1">
        <v>14</v>
      </c>
      <c r="L30" s="3"/>
      <c r="M30" s="2" t="s">
        <v>39</v>
      </c>
    </row>
    <row r="31" spans="3:22" x14ac:dyDescent="0.25">
      <c r="C31">
        <f>J15*D31</f>
        <v>900</v>
      </c>
      <c r="D31">
        <v>3</v>
      </c>
      <c r="E31" s="2" t="s">
        <v>25</v>
      </c>
      <c r="J31" s="3">
        <f t="shared" si="0"/>
        <v>36</v>
      </c>
      <c r="K31" s="1">
        <v>36</v>
      </c>
      <c r="M31" s="2" t="s">
        <v>16</v>
      </c>
    </row>
    <row r="32" spans="3:22" x14ac:dyDescent="0.25">
      <c r="C32">
        <f>J31*D32</f>
        <v>144</v>
      </c>
      <c r="D32">
        <v>4</v>
      </c>
      <c r="E32" s="2" t="s">
        <v>16</v>
      </c>
    </row>
    <row r="34" spans="3:8" x14ac:dyDescent="0.25">
      <c r="C34">
        <f>SUM(C35:C39)</f>
        <v>35778.6</v>
      </c>
      <c r="D34" s="2" t="s">
        <v>183</v>
      </c>
    </row>
    <row r="35" spans="3:8" x14ac:dyDescent="0.25">
      <c r="C35">
        <f>C41*D35</f>
        <v>12857.849999999999</v>
      </c>
      <c r="D35">
        <v>1</v>
      </c>
      <c r="E35" s="2" t="s">
        <v>184</v>
      </c>
      <c r="H35" t="s">
        <v>41</v>
      </c>
    </row>
    <row r="36" spans="3:8" x14ac:dyDescent="0.25">
      <c r="C36">
        <f>J7*D36</f>
        <v>22500</v>
      </c>
      <c r="D36">
        <v>5</v>
      </c>
      <c r="E36" s="2" t="s">
        <v>15</v>
      </c>
      <c r="H36" t="s">
        <v>42</v>
      </c>
    </row>
    <row r="37" spans="3:8" x14ac:dyDescent="0.25">
      <c r="C37">
        <f>J9*D37</f>
        <v>18.75</v>
      </c>
      <c r="D37">
        <v>25</v>
      </c>
      <c r="E37" s="2" t="s">
        <v>17</v>
      </c>
    </row>
    <row r="38" spans="3:8" x14ac:dyDescent="0.25">
      <c r="C38">
        <f>J2*D38</f>
        <v>2</v>
      </c>
      <c r="D38">
        <v>4</v>
      </c>
      <c r="E38" s="2" t="s">
        <v>6</v>
      </c>
    </row>
    <row r="39" spans="3:8" x14ac:dyDescent="0.25">
      <c r="C39">
        <f>J13*D39</f>
        <v>400</v>
      </c>
      <c r="D39">
        <v>4</v>
      </c>
      <c r="E39" s="2" t="s">
        <v>23</v>
      </c>
    </row>
    <row r="41" spans="3:8" x14ac:dyDescent="0.25">
      <c r="C41">
        <f>SUM(C42:C46)</f>
        <v>12857.849999999999</v>
      </c>
      <c r="D41" s="2" t="s">
        <v>184</v>
      </c>
    </row>
    <row r="42" spans="3:8" x14ac:dyDescent="0.25">
      <c r="C42">
        <f>C48</f>
        <v>6192.8499999999995</v>
      </c>
      <c r="D42">
        <v>1</v>
      </c>
      <c r="E42" s="2" t="s">
        <v>185</v>
      </c>
      <c r="H42" t="s">
        <v>43</v>
      </c>
    </row>
    <row r="43" spans="3:8" x14ac:dyDescent="0.25">
      <c r="C43">
        <f>J6*D43</f>
        <v>6300</v>
      </c>
      <c r="D43">
        <v>7</v>
      </c>
      <c r="E43" s="2" t="s">
        <v>12</v>
      </c>
      <c r="H43" t="s">
        <v>44</v>
      </c>
    </row>
    <row r="44" spans="3:8" x14ac:dyDescent="0.25">
      <c r="C44">
        <f>J9*D44</f>
        <v>15</v>
      </c>
      <c r="D44">
        <v>20</v>
      </c>
      <c r="E44" s="2" t="s">
        <v>17</v>
      </c>
    </row>
    <row r="45" spans="3:8" x14ac:dyDescent="0.25">
      <c r="C45">
        <f>J3*D45</f>
        <v>50</v>
      </c>
      <c r="D45">
        <v>2</v>
      </c>
      <c r="E45" s="2" t="s">
        <v>6</v>
      </c>
    </row>
    <row r="46" spans="3:8" x14ac:dyDescent="0.25">
      <c r="C46">
        <f>J13*D46</f>
        <v>300</v>
      </c>
      <c r="D46">
        <v>3</v>
      </c>
      <c r="E46" s="2" t="s">
        <v>23</v>
      </c>
    </row>
    <row r="48" spans="3:8" x14ac:dyDescent="0.25">
      <c r="C48">
        <f>SUM(C49:C53)</f>
        <v>6192.8499999999995</v>
      </c>
      <c r="D48" s="2" t="s">
        <v>185</v>
      </c>
    </row>
    <row r="49" spans="2:8" x14ac:dyDescent="0.25">
      <c r="C49">
        <f>C55</f>
        <v>1672.7</v>
      </c>
      <c r="D49">
        <v>1</v>
      </c>
      <c r="E49" s="2" t="s">
        <v>186</v>
      </c>
      <c r="H49" t="s">
        <v>45</v>
      </c>
    </row>
    <row r="50" spans="2:8" x14ac:dyDescent="0.25">
      <c r="C50">
        <f>J6*D50</f>
        <v>4500</v>
      </c>
      <c r="D50">
        <v>5</v>
      </c>
      <c r="E50" s="2" t="s">
        <v>12</v>
      </c>
      <c r="H50" t="s">
        <v>46</v>
      </c>
    </row>
    <row r="51" spans="2:8" x14ac:dyDescent="0.25">
      <c r="C51">
        <f>J9*D51</f>
        <v>11.25</v>
      </c>
      <c r="D51">
        <v>15</v>
      </c>
      <c r="E51" s="2" t="s">
        <v>17</v>
      </c>
    </row>
    <row r="52" spans="2:8" x14ac:dyDescent="0.25">
      <c r="C52">
        <f>J2*D52</f>
        <v>3.5</v>
      </c>
      <c r="D52">
        <v>7</v>
      </c>
      <c r="E52" s="2" t="s">
        <v>4</v>
      </c>
    </row>
    <row r="53" spans="2:8" x14ac:dyDescent="0.25">
      <c r="C53">
        <f>J11*D53</f>
        <v>5.4</v>
      </c>
      <c r="D53">
        <v>4</v>
      </c>
      <c r="E53" s="2" t="s">
        <v>20</v>
      </c>
    </row>
    <row r="55" spans="2:8" x14ac:dyDescent="0.25">
      <c r="B55" s="1"/>
      <c r="C55" s="1">
        <f>SUM(C56:C60)</f>
        <v>1672.7</v>
      </c>
      <c r="D55" s="2" t="s">
        <v>186</v>
      </c>
    </row>
    <row r="56" spans="2:8" x14ac:dyDescent="0.25">
      <c r="C56">
        <f>MIN(B62,C62)</f>
        <v>85</v>
      </c>
      <c r="D56">
        <v>1</v>
      </c>
      <c r="E56" s="2" t="s">
        <v>187</v>
      </c>
      <c r="H56" t="s">
        <v>47</v>
      </c>
    </row>
    <row r="57" spans="2:8" x14ac:dyDescent="0.25">
      <c r="C57">
        <f>J5*D57</f>
        <v>1575</v>
      </c>
      <c r="D57">
        <v>7</v>
      </c>
      <c r="E57" s="2" t="s">
        <v>11</v>
      </c>
      <c r="H57" t="s">
        <v>48</v>
      </c>
    </row>
    <row r="58" spans="2:8" x14ac:dyDescent="0.25">
      <c r="C58">
        <f>J9*D58</f>
        <v>7.5</v>
      </c>
      <c r="D58">
        <v>10</v>
      </c>
      <c r="E58" s="2" t="s">
        <v>17</v>
      </c>
    </row>
    <row r="59" spans="2:8" x14ac:dyDescent="0.25">
      <c r="C59">
        <f>J2*D59</f>
        <v>2.5</v>
      </c>
      <c r="D59">
        <v>5</v>
      </c>
      <c r="E59" s="2" t="s">
        <v>4</v>
      </c>
    </row>
    <row r="60" spans="2:8" x14ac:dyDescent="0.25">
      <c r="C60">
        <f>J11*D60</f>
        <v>2.7</v>
      </c>
      <c r="D60">
        <v>2</v>
      </c>
      <c r="E60" s="2" t="s">
        <v>20</v>
      </c>
    </row>
    <row r="62" spans="2:8" x14ac:dyDescent="0.25">
      <c r="B62" s="1">
        <v>85</v>
      </c>
      <c r="C62">
        <f>C63+C64+C65</f>
        <v>1130.25</v>
      </c>
      <c r="D62" s="2" t="s">
        <v>187</v>
      </c>
    </row>
    <row r="63" spans="2:8" x14ac:dyDescent="0.25">
      <c r="C63">
        <f>J5*D63</f>
        <v>1125</v>
      </c>
      <c r="D63">
        <v>5</v>
      </c>
      <c r="E63" s="2" t="s">
        <v>11</v>
      </c>
      <c r="H63" t="s">
        <v>49</v>
      </c>
    </row>
    <row r="64" spans="2:8" x14ac:dyDescent="0.25">
      <c r="C64">
        <f>J9*D64</f>
        <v>3.75</v>
      </c>
      <c r="D64">
        <v>5</v>
      </c>
      <c r="E64" s="2" t="s">
        <v>17</v>
      </c>
    </row>
    <row r="65" spans="3:5" x14ac:dyDescent="0.25">
      <c r="C65">
        <f>J2*D65</f>
        <v>1.5</v>
      </c>
      <c r="D65">
        <v>3</v>
      </c>
      <c r="E65" s="2" t="s">
        <v>4</v>
      </c>
    </row>
  </sheetData>
  <hyperlinks>
    <hyperlink ref="E4" r:id="rId1" display="http://archeagedatabase.net/us/item/16356/"/>
    <hyperlink ref="E5" r:id="rId2" display="http://archeagedatabase.net/us/item/16325/"/>
    <hyperlink ref="E6" r:id="rId3" display="http://archeagedatabase.net/us/item/8329/"/>
    <hyperlink ref="E7" r:id="rId4" display="http://archeagedatabase.net/us/item/17776/"/>
    <hyperlink ref="E8" r:id="rId5" display="http://archeagedatabase.net/us/item/8000026/"/>
    <hyperlink ref="E12" r:id="rId6" display="http://archeagedatabase.net/us/item/16356/"/>
    <hyperlink ref="E13" r:id="rId7" display="http://archeagedatabase.net/us/item/8319/"/>
    <hyperlink ref="E16" r:id="rId8" display="http://archeagedatabase.net/us/item/8000026/"/>
    <hyperlink ref="E28" r:id="rId9" display="http://archeagedatabase.net/us/item/16353/"/>
    <hyperlink ref="E29" r:id="rId10" display="http://archeagedatabase.net/us/item/8319/"/>
    <hyperlink ref="E30" r:id="rId11" display="http://archeagedatabase.net/us/item/8328/"/>
    <hyperlink ref="E31" r:id="rId12" display="http://archeagedatabase.net/us/item/17775/"/>
    <hyperlink ref="E32" r:id="rId13" display="http://archeagedatabase.net/us/item/8000026/"/>
    <hyperlink ref="E36" r:id="rId14" display="http://archeagedatabase.net/us/item/16353/"/>
    <hyperlink ref="E37" r:id="rId15" display="http://archeagedatabase.net/us/item/8318/"/>
    <hyperlink ref="E38" r:id="rId16" display="http://archeagedatabase.net/us/item/8328/"/>
    <hyperlink ref="E39" r:id="rId17" display="http://archeagedatabase.net/us/item/17774/"/>
    <hyperlink ref="E43" r:id="rId18" display="http://archeagedatabase.net/us/item/16350/"/>
    <hyperlink ref="E44" r:id="rId19" display="http://archeagedatabase.net/us/item/8318/"/>
    <hyperlink ref="E45" r:id="rId20" display="http://archeagedatabase.net/us/item/8328/"/>
    <hyperlink ref="E46" r:id="rId21" display="http://archeagedatabase.net/us/item/17774/"/>
    <hyperlink ref="E50" r:id="rId22" display="http://archeagedatabase.net/us/item/16350/"/>
    <hyperlink ref="E51" r:id="rId23" display="http://archeagedatabase.net/us/item/8318/"/>
    <hyperlink ref="E52" r:id="rId24" display="http://archeagedatabase.net/us/item/8327/"/>
    <hyperlink ref="E53" r:id="rId25" display="http://archeagedatabase.net/us/item/8320/"/>
    <hyperlink ref="E57" r:id="rId26" display="http://archeagedatabase.net/us/item/16347/"/>
    <hyperlink ref="E58" r:id="rId27" display="http://archeagedatabase.net/us/item/8318/"/>
    <hyperlink ref="E59" r:id="rId28" display="http://archeagedatabase.net/us/item/8327/"/>
    <hyperlink ref="E60" r:id="rId29" display="http://archeagedatabase.net/us/item/8320/"/>
    <hyperlink ref="E63" r:id="rId30" display="http://archeagedatabase.net/us/item/16347/"/>
    <hyperlink ref="E64" r:id="rId31" display="http://archeagedatabase.net/us/item/8318/"/>
    <hyperlink ref="E65" r:id="rId32" display="http://archeagedatabase.net/us/item/8327/"/>
    <hyperlink ref="E20" r:id="rId33" display="http://archeagedatabase.net/us/item/16356/"/>
    <hyperlink ref="E21" r:id="rId34" display="http://archeagedatabase.net/us/item/8319/"/>
    <hyperlink ref="E22" r:id="rId35" display="http://archeagedatabase.net/us/item/8328/"/>
    <hyperlink ref="E23" r:id="rId36" display="http://archeagedatabase.net/us/item/17775/"/>
    <hyperlink ref="E24" r:id="rId37" display="http://archeagedatabase.net/us/item/8000026/"/>
    <hyperlink ref="M2" r:id="rId38" display="http://archeagedatabase.net/us/item/8327/"/>
    <hyperlink ref="M3" r:id="rId39" display="http://archeagedatabase.net/us/item/8328/"/>
    <hyperlink ref="M4" r:id="rId40" display="http://archeagedatabase.net/us/item/8329/"/>
    <hyperlink ref="M5" r:id="rId41" display="http://archeagedatabase.net/us/item/16347/"/>
    <hyperlink ref="M6" r:id="rId42" display="http://archeagedatabase.net/us/item/16350/"/>
    <hyperlink ref="M7" r:id="rId43" display="http://archeagedatabase.net/us/item/16353/"/>
    <hyperlink ref="M8" r:id="rId44" display="http://archeagedatabase.net/us/item/16356/"/>
    <hyperlink ref="M9" r:id="rId45" display="http://archeagedatabase.net/us/item/8318/"/>
    <hyperlink ref="M11" r:id="rId46" display="http://archeagedatabase.net/us/item/8320/"/>
    <hyperlink ref="M13" r:id="rId47" display="http://archeagedatabase.net/us/item/17774/"/>
    <hyperlink ref="M15" r:id="rId48" display="http://archeagedatabase.net/us/item/17775/"/>
    <hyperlink ref="M17" r:id="rId49" display="http://archeagedatabase.net/us/item/17776/"/>
    <hyperlink ref="M24" r:id="rId50" display="http://archeagedatabase.net/us/item/16325/"/>
    <hyperlink ref="M19" r:id="rId51" display="http://archeagedatabase.net/us/item/8319/"/>
    <hyperlink ref="P9" r:id="rId52" display="http://archeagedatabase.net/us/item/8022/"/>
    <hyperlink ref="P11" r:id="rId53" display="http://archeagedatabase.net/us/item/3411/"/>
    <hyperlink ref="P13" r:id="rId54" display="http://archeagedatabase.net/us/item/8023/"/>
    <hyperlink ref="P15" r:id="rId55" display="http://archeagedatabase.net/us/item/8027/"/>
    <hyperlink ref="P19" r:id="rId56" display="http://archeagedatabase.net/us/item/8318/"/>
    <hyperlink ref="R19" r:id="rId57" display="http://archeagedatabase.net/us/item/8320/"/>
    <hyperlink ref="T19" r:id="rId58" display="http://archeagedatabase.net/us/item/17774/"/>
    <hyperlink ref="V19" r:id="rId59" display="http://archeagedatabase.net/us/item/19450/"/>
    <hyperlink ref="M20" r:id="rId60" display="http://archeagedatabase.net/us/item/19450/"/>
    <hyperlink ref="P20" r:id="rId61" display="http://archeagedatabase.net/us/item/32103/"/>
    <hyperlink ref="R20" r:id="rId62" display="http://archeagedatabase.net/us/item/3684/"/>
    <hyperlink ref="T20" r:id="rId63" display="http://archeagedatabase.net/us/item/3667/"/>
    <hyperlink ref="P17" r:id="rId64" display="http://archeagedatabase.net/us/item/1386/"/>
    <hyperlink ref="P24" r:id="rId65" display="http://archeagedatabase.net/us/item/8319/"/>
    <hyperlink ref="R24" r:id="rId66" display="http://archeagedatabase.net/us/item/23653/"/>
    <hyperlink ref="T24" r:id="rId67" display="http://archeagedatabase.net/us/item/19410/"/>
    <hyperlink ref="M26" r:id="rId68" display="http://archeagedatabase.net/us/item/19410/"/>
    <hyperlink ref="P26" r:id="rId69" display="http://archeagedatabase.net/us/item/32104/"/>
    <hyperlink ref="R26" r:id="rId70" display="http://archeagedatabase.net/us/item/3671/"/>
    <hyperlink ref="T26" r:id="rId71" display="http://archeagedatabase.net/us/item/3545/"/>
    <hyperlink ref="V26" r:id="rId72" display="http://archeagedatabase.net/us/item/18938/"/>
    <hyperlink ref="P6" r:id="rId73" display="http://archeagedatabase.net/us/item/16347/"/>
    <hyperlink ref="P7" r:id="rId74" display="http://archeagedatabase.net/us/item/16350/"/>
    <hyperlink ref="M10" r:id="rId75" display="http://archeagedatabase.net/us/item/8022/"/>
    <hyperlink ref="M12" r:id="rId76" display="http://archeagedatabase.net/us/item/3411/"/>
    <hyperlink ref="M14" r:id="rId77" display="http://archeagedatabase.net/us/item/8023/"/>
    <hyperlink ref="M16" r:id="rId78" display="http://archeagedatabase.net/us/item/8027/"/>
    <hyperlink ref="M18" r:id="rId79" display="http://archeagedatabase.net/us/item/1386/"/>
    <hyperlink ref="M21" r:id="rId80" display="http://archeagedatabase.net/us/item/32103/"/>
    <hyperlink ref="M22" r:id="rId81" display="http://archeagedatabase.net/us/item/3684/"/>
    <hyperlink ref="M23" r:id="rId82" display="http://archeagedatabase.net/us/item/3667/"/>
    <hyperlink ref="M25" r:id="rId83" display="http://archeagedatabase.net/us/item/23653/"/>
    <hyperlink ref="M27" r:id="rId84" display="http://archeagedatabase.net/us/item/32104/"/>
    <hyperlink ref="M28" r:id="rId85" display="http://archeagedatabase.net/us/item/3671/"/>
    <hyperlink ref="M29" r:id="rId86" display="http://archeagedatabase.net/us/item/3545/"/>
    <hyperlink ref="M30" r:id="rId87" display="http://archeagedatabase.net/us/item/18938/"/>
    <hyperlink ref="M31" r:id="rId88" display="http://archeagedatabase.net/us/item/8000026/"/>
    <hyperlink ref="D2" r:id="rId89" display="http://archeagedatabase.net/us/item/20393/"/>
    <hyperlink ref="D10" r:id="rId90" display="http://archeagedatabase.net/us/item/20386/"/>
    <hyperlink ref="E11" r:id="rId91" display="http://archeagedatabase.net/us/item/20382/"/>
    <hyperlink ref="D18" r:id="rId92" display="http://archeagedatabase.net/us/item/20382/"/>
    <hyperlink ref="E3" r:id="rId93" display="http://archeagedatabase.net/us/item/20386/"/>
    <hyperlink ref="E14" r:id="rId94" display="http://archeagedatabase.net/us/item/8329/"/>
    <hyperlink ref="E15" r:id="rId95" display="http://archeagedatabase.net/us/item/17776/"/>
    <hyperlink ref="E19" r:id="rId96" display="http://archeagedatabase.net/us/item/20378/"/>
    <hyperlink ref="D26" r:id="rId97" display="http://archeagedatabase.net/us/item/20378/"/>
    <hyperlink ref="E27" r:id="rId98" display="http://archeagedatabase.net/us/item/20377/"/>
    <hyperlink ref="D34" r:id="rId99" display="http://archeagedatabase.net/us/item/20377/"/>
    <hyperlink ref="E35" r:id="rId100" display="http://archeagedatabase.net/us/item/20376/"/>
    <hyperlink ref="D41" r:id="rId101" display="http://archeagedatabase.net/us/item/20376/"/>
    <hyperlink ref="E42" r:id="rId102" display="http://archeagedatabase.net/us/item/20375/"/>
    <hyperlink ref="D48" r:id="rId103" display="http://archeagedatabase.net/us/item/20375/"/>
    <hyperlink ref="E49" r:id="rId104" display="http://archeagedatabase.net/us/item/20374/"/>
    <hyperlink ref="D55" r:id="rId105" display="http://archeagedatabase.net/us/item/20374/"/>
    <hyperlink ref="E56" r:id="rId106" display="http://archeagedatabase.net/us/item/20373/"/>
    <hyperlink ref="D62" r:id="rId107" display="http://archeagedatabase.net/us/item/20373/"/>
  </hyperlinks>
  <pageMargins left="0.7" right="0.7" top="0.75" bottom="0.75" header="0.3" footer="0.3"/>
  <pageSetup paperSize="9" orientation="portrait"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zoomScale="175" zoomScaleNormal="175" workbookViewId="0">
      <selection activeCell="D4" sqref="D4"/>
    </sheetView>
  </sheetViews>
  <sheetFormatPr defaultRowHeight="15" x14ac:dyDescent="0.25"/>
  <cols>
    <col min="1" max="1" width="7" customWidth="1"/>
  </cols>
  <sheetData>
    <row r="1" spans="1:3" x14ac:dyDescent="0.25">
      <c r="A1" t="s">
        <v>176</v>
      </c>
      <c r="B1" t="s">
        <v>177</v>
      </c>
      <c r="C1" t="s">
        <v>178</v>
      </c>
    </row>
    <row r="2" spans="1:3" x14ac:dyDescent="0.25">
      <c r="A2">
        <v>108</v>
      </c>
      <c r="B2">
        <v>2</v>
      </c>
      <c r="C2">
        <f>100*A2/(5300+A2)</f>
        <v>1.9970414201183433</v>
      </c>
    </row>
    <row r="3" spans="1:3" x14ac:dyDescent="0.25">
      <c r="A3" s="17">
        <v>239</v>
      </c>
      <c r="B3">
        <v>4.3099999999999996</v>
      </c>
      <c r="C3">
        <f>100*A3/(5300+A3)</f>
        <v>4.3148582776674491</v>
      </c>
    </row>
    <row r="4" spans="1:3" x14ac:dyDescent="0.25">
      <c r="A4" s="17">
        <v>245</v>
      </c>
      <c r="B4">
        <v>4.42</v>
      </c>
      <c r="C4">
        <f t="shared" ref="C4:C67" si="0">100*A4/(5300+A4)</f>
        <v>4.4183949504057711</v>
      </c>
    </row>
    <row r="5" spans="1:3" x14ac:dyDescent="0.25">
      <c r="A5" s="17">
        <v>293</v>
      </c>
      <c r="B5">
        <v>5.24</v>
      </c>
      <c r="C5">
        <f t="shared" si="0"/>
        <v>5.2386912211693186</v>
      </c>
    </row>
    <row r="6" spans="1:3" x14ac:dyDescent="0.25">
      <c r="A6" s="17">
        <v>490</v>
      </c>
      <c r="B6">
        <v>8.4600000000000009</v>
      </c>
      <c r="C6">
        <f t="shared" si="0"/>
        <v>8.4628670120898093</v>
      </c>
    </row>
    <row r="7" spans="1:3" x14ac:dyDescent="0.25">
      <c r="A7" s="17">
        <v>658</v>
      </c>
      <c r="B7">
        <v>11.04</v>
      </c>
      <c r="C7">
        <f t="shared" si="0"/>
        <v>11.043974488083249</v>
      </c>
    </row>
    <row r="8" spans="1:3" x14ac:dyDescent="0.25">
      <c r="A8" s="17">
        <v>700</v>
      </c>
      <c r="B8">
        <v>11.67</v>
      </c>
      <c r="C8">
        <f t="shared" si="0"/>
        <v>11.666666666666666</v>
      </c>
    </row>
    <row r="9" spans="1:3" x14ac:dyDescent="0.25">
      <c r="A9" s="17">
        <v>740</v>
      </c>
      <c r="B9">
        <v>12.25</v>
      </c>
      <c r="C9">
        <f t="shared" si="0"/>
        <v>12.251655629139073</v>
      </c>
    </row>
    <row r="10" spans="1:3" x14ac:dyDescent="0.25">
      <c r="A10" s="17">
        <v>841</v>
      </c>
      <c r="B10">
        <v>13.69</v>
      </c>
      <c r="C10">
        <f t="shared" si="0"/>
        <v>13.694837974271291</v>
      </c>
    </row>
    <row r="11" spans="1:3" x14ac:dyDescent="0.25">
      <c r="A11" s="17">
        <v>1040</v>
      </c>
      <c r="B11">
        <v>16.399999999999999</v>
      </c>
      <c r="C11">
        <f t="shared" si="0"/>
        <v>16.403785488958992</v>
      </c>
    </row>
    <row r="12" spans="1:3" x14ac:dyDescent="0.25">
      <c r="A12">
        <v>1226</v>
      </c>
      <c r="B12">
        <v>18.79</v>
      </c>
      <c r="C12">
        <f t="shared" si="0"/>
        <v>18.786392889978547</v>
      </c>
    </row>
    <row r="13" spans="1:3" x14ac:dyDescent="0.25">
      <c r="A13" s="17">
        <v>1279</v>
      </c>
      <c r="B13">
        <v>19.440000000000001</v>
      </c>
      <c r="C13">
        <f t="shared" si="0"/>
        <v>19.440644474844202</v>
      </c>
    </row>
    <row r="14" spans="1:3" x14ac:dyDescent="0.25">
      <c r="A14">
        <v>1513</v>
      </c>
      <c r="B14">
        <v>22.21</v>
      </c>
      <c r="C14">
        <f t="shared" si="0"/>
        <v>22.207544400410978</v>
      </c>
    </row>
    <row r="15" spans="1:3" x14ac:dyDescent="0.25">
      <c r="A15" s="17">
        <v>1524</v>
      </c>
      <c r="B15">
        <v>22.33</v>
      </c>
      <c r="C15">
        <f t="shared" si="0"/>
        <v>22.332942555685815</v>
      </c>
    </row>
    <row r="16" spans="1:3" x14ac:dyDescent="0.25">
      <c r="A16" s="17">
        <v>1679</v>
      </c>
      <c r="B16">
        <v>24.06</v>
      </c>
      <c r="C16">
        <f t="shared" si="0"/>
        <v>24.057887949562975</v>
      </c>
    </row>
    <row r="17" spans="1:3" x14ac:dyDescent="0.25">
      <c r="A17">
        <v>1847</v>
      </c>
      <c r="B17">
        <v>25.84</v>
      </c>
      <c r="C17">
        <f t="shared" si="0"/>
        <v>25.843011053588917</v>
      </c>
    </row>
    <row r="18" spans="1:3" x14ac:dyDescent="0.25">
      <c r="A18">
        <v>1948</v>
      </c>
      <c r="B18">
        <v>26.88</v>
      </c>
      <c r="C18">
        <f t="shared" si="0"/>
        <v>26.876379690949229</v>
      </c>
    </row>
    <row r="19" spans="1:3" x14ac:dyDescent="0.25">
      <c r="A19" s="17">
        <v>2019</v>
      </c>
      <c r="B19">
        <v>27.59</v>
      </c>
      <c r="C19">
        <f t="shared" si="0"/>
        <v>27.585735756250855</v>
      </c>
    </row>
    <row r="20" spans="1:3" x14ac:dyDescent="0.25">
      <c r="A20">
        <v>2279</v>
      </c>
      <c r="B20">
        <v>30.07</v>
      </c>
      <c r="C20">
        <f t="shared" si="0"/>
        <v>30.06993006993007</v>
      </c>
    </row>
    <row r="21" spans="1:3" x14ac:dyDescent="0.25">
      <c r="A21" s="17">
        <v>2337</v>
      </c>
      <c r="B21">
        <v>30.6</v>
      </c>
      <c r="C21">
        <f t="shared" si="0"/>
        <v>30.601021343459475</v>
      </c>
    </row>
    <row r="22" spans="1:3" x14ac:dyDescent="0.25">
      <c r="A22">
        <v>2557</v>
      </c>
      <c r="B22">
        <v>32.54</v>
      </c>
      <c r="C22">
        <f t="shared" si="0"/>
        <v>32.544228076874127</v>
      </c>
    </row>
    <row r="23" spans="1:3" x14ac:dyDescent="0.25">
      <c r="A23">
        <v>2706</v>
      </c>
      <c r="B23">
        <v>33.799999999999997</v>
      </c>
      <c r="C23">
        <f t="shared" si="0"/>
        <v>33.799650262303274</v>
      </c>
    </row>
    <row r="24" spans="1:3" x14ac:dyDescent="0.25">
      <c r="A24" s="17">
        <v>2749</v>
      </c>
      <c r="B24">
        <v>34.15</v>
      </c>
      <c r="C24">
        <f t="shared" si="0"/>
        <v>34.153310970306869</v>
      </c>
    </row>
    <row r="25" spans="1:3" x14ac:dyDescent="0.25">
      <c r="A25" s="17">
        <v>2999</v>
      </c>
      <c r="B25">
        <v>36.14</v>
      </c>
      <c r="C25">
        <f t="shared" si="0"/>
        <v>36.136883961923125</v>
      </c>
    </row>
    <row r="26" spans="1:3" x14ac:dyDescent="0.25">
      <c r="A26">
        <v>3051</v>
      </c>
      <c r="B26">
        <v>36.53</v>
      </c>
      <c r="C26">
        <f t="shared" si="0"/>
        <v>36.534546760866959</v>
      </c>
    </row>
    <row r="27" spans="1:3" x14ac:dyDescent="0.25">
      <c r="A27">
        <v>3233</v>
      </c>
      <c r="B27">
        <v>37.89</v>
      </c>
      <c r="C27">
        <f t="shared" si="0"/>
        <v>37.888198757763973</v>
      </c>
    </row>
    <row r="28" spans="1:3" x14ac:dyDescent="0.25">
      <c r="A28">
        <v>3334</v>
      </c>
      <c r="B28">
        <v>38.61</v>
      </c>
      <c r="C28">
        <f t="shared" si="0"/>
        <v>38.61477878156127</v>
      </c>
    </row>
    <row r="29" spans="1:3" x14ac:dyDescent="0.25">
      <c r="A29" s="17">
        <v>3364</v>
      </c>
      <c r="B29">
        <v>38.83</v>
      </c>
      <c r="C29">
        <f t="shared" si="0"/>
        <v>38.827331486611264</v>
      </c>
    </row>
    <row r="30" spans="1:3" x14ac:dyDescent="0.25">
      <c r="A30">
        <v>3547</v>
      </c>
      <c r="B30">
        <v>40.090000000000003</v>
      </c>
      <c r="C30">
        <f t="shared" si="0"/>
        <v>40.092686786481295</v>
      </c>
    </row>
    <row r="31" spans="1:3" x14ac:dyDescent="0.25">
      <c r="A31" s="17">
        <v>3663</v>
      </c>
      <c r="B31">
        <v>40.869999999999997</v>
      </c>
      <c r="C31">
        <f t="shared" si="0"/>
        <v>40.868012942095284</v>
      </c>
    </row>
    <row r="32" spans="1:3" x14ac:dyDescent="0.25">
      <c r="A32">
        <v>3669</v>
      </c>
      <c r="B32">
        <v>40.909999999999997</v>
      </c>
      <c r="C32">
        <f t="shared" si="0"/>
        <v>40.907570520682349</v>
      </c>
    </row>
    <row r="33" spans="1:3" x14ac:dyDescent="0.25">
      <c r="A33">
        <v>3732</v>
      </c>
      <c r="B33">
        <v>41.32</v>
      </c>
      <c r="C33">
        <f t="shared" si="0"/>
        <v>41.319751992914085</v>
      </c>
    </row>
    <row r="34" spans="1:3" x14ac:dyDescent="0.25">
      <c r="A34">
        <v>3873</v>
      </c>
      <c r="B34">
        <v>42.22</v>
      </c>
      <c r="C34">
        <f t="shared" si="0"/>
        <v>42.221737708492313</v>
      </c>
    </row>
    <row r="35" spans="1:3" x14ac:dyDescent="0.25">
      <c r="A35" s="17">
        <v>4003</v>
      </c>
      <c r="B35">
        <v>43.03</v>
      </c>
      <c r="C35">
        <f t="shared" si="0"/>
        <v>43.029130388046866</v>
      </c>
    </row>
    <row r="36" spans="1:3" x14ac:dyDescent="0.25">
      <c r="A36">
        <v>4038</v>
      </c>
      <c r="B36">
        <v>43.24</v>
      </c>
      <c r="C36">
        <f t="shared" si="0"/>
        <v>43.242664382094667</v>
      </c>
    </row>
    <row r="37" spans="1:3" x14ac:dyDescent="0.25">
      <c r="A37">
        <v>4184</v>
      </c>
      <c r="B37">
        <v>44.12</v>
      </c>
      <c r="C37">
        <f t="shared" si="0"/>
        <v>44.116406579502318</v>
      </c>
    </row>
    <row r="38" spans="1:3" x14ac:dyDescent="0.25">
      <c r="A38" s="17">
        <v>4366</v>
      </c>
      <c r="B38">
        <v>45.17</v>
      </c>
      <c r="C38">
        <f t="shared" si="0"/>
        <v>45.168632319470305</v>
      </c>
    </row>
    <row r="39" spans="1:3" x14ac:dyDescent="0.25">
      <c r="A39">
        <v>4470</v>
      </c>
      <c r="B39">
        <v>45.75</v>
      </c>
      <c r="C39">
        <f t="shared" si="0"/>
        <v>45.752302968270214</v>
      </c>
    </row>
    <row r="40" spans="1:3" x14ac:dyDescent="0.25">
      <c r="A40">
        <v>4518</v>
      </c>
      <c r="B40">
        <v>46.02</v>
      </c>
      <c r="C40">
        <f t="shared" si="0"/>
        <v>46.017518842941534</v>
      </c>
    </row>
    <row r="41" spans="1:3" x14ac:dyDescent="0.25">
      <c r="A41">
        <v>4607</v>
      </c>
      <c r="B41">
        <v>46.5</v>
      </c>
      <c r="C41">
        <f t="shared" si="0"/>
        <v>46.502472998889672</v>
      </c>
    </row>
    <row r="42" spans="1:3" x14ac:dyDescent="0.25">
      <c r="A42" s="17">
        <v>4684</v>
      </c>
      <c r="B42">
        <v>46.92</v>
      </c>
      <c r="C42">
        <f t="shared" si="0"/>
        <v>46.915064102564102</v>
      </c>
    </row>
    <row r="43" spans="1:3" x14ac:dyDescent="0.25">
      <c r="A43">
        <v>4808</v>
      </c>
      <c r="B43">
        <v>47.57</v>
      </c>
      <c r="C43">
        <f t="shared" si="0"/>
        <v>47.566284131381082</v>
      </c>
    </row>
    <row r="44" spans="1:3" x14ac:dyDescent="0.25">
      <c r="A44" s="17">
        <v>4935</v>
      </c>
      <c r="B44">
        <v>48.22</v>
      </c>
      <c r="C44">
        <f t="shared" si="0"/>
        <v>48.216902784562777</v>
      </c>
    </row>
    <row r="45" spans="1:3" x14ac:dyDescent="0.25">
      <c r="A45">
        <v>4949</v>
      </c>
      <c r="B45">
        <v>48.29</v>
      </c>
      <c r="C45">
        <f t="shared" si="0"/>
        <v>48.287637818323738</v>
      </c>
    </row>
    <row r="46" spans="1:3" x14ac:dyDescent="0.25">
      <c r="A46">
        <v>5082</v>
      </c>
      <c r="B46">
        <v>48.95</v>
      </c>
      <c r="C46">
        <f t="shared" si="0"/>
        <v>48.950105952610286</v>
      </c>
    </row>
    <row r="47" spans="1:3" x14ac:dyDescent="0.25">
      <c r="A47">
        <v>5236</v>
      </c>
      <c r="B47">
        <v>49.7</v>
      </c>
      <c r="C47">
        <f t="shared" si="0"/>
        <v>49.696279422930907</v>
      </c>
    </row>
    <row r="48" spans="1:3" x14ac:dyDescent="0.25">
      <c r="A48" s="17">
        <v>5275</v>
      </c>
      <c r="B48">
        <v>49.88</v>
      </c>
      <c r="C48">
        <f t="shared" si="0"/>
        <v>49.881796690307326</v>
      </c>
    </row>
    <row r="49" spans="1:3" x14ac:dyDescent="0.25">
      <c r="A49">
        <v>5369</v>
      </c>
      <c r="B49">
        <v>50.32</v>
      </c>
      <c r="C49">
        <f t="shared" si="0"/>
        <v>50.323366763520482</v>
      </c>
    </row>
    <row r="50" spans="1:3" x14ac:dyDescent="0.25">
      <c r="A50" s="17">
        <v>5514</v>
      </c>
      <c r="B50">
        <v>50.99</v>
      </c>
      <c r="C50">
        <f t="shared" si="0"/>
        <v>50.989458109857594</v>
      </c>
    </row>
    <row r="51" spans="1:3" x14ac:dyDescent="0.25">
      <c r="A51">
        <v>5518</v>
      </c>
      <c r="B51">
        <v>51.01</v>
      </c>
      <c r="C51">
        <f t="shared" si="0"/>
        <v>51.007579959327046</v>
      </c>
    </row>
    <row r="52" spans="1:3" x14ac:dyDescent="0.25">
      <c r="A52">
        <v>5663</v>
      </c>
      <c r="B52">
        <v>51.66</v>
      </c>
      <c r="C52">
        <f t="shared" si="0"/>
        <v>51.655568731186719</v>
      </c>
    </row>
    <row r="53" spans="1:3" x14ac:dyDescent="0.25">
      <c r="A53" s="17">
        <v>5759</v>
      </c>
      <c r="B53">
        <v>52.08</v>
      </c>
      <c r="C53">
        <f t="shared" si="0"/>
        <v>52.075232842029116</v>
      </c>
    </row>
    <row r="54" spans="1:3" x14ac:dyDescent="0.25">
      <c r="A54">
        <v>5764</v>
      </c>
      <c r="B54">
        <v>52.1</v>
      </c>
      <c r="C54">
        <f t="shared" si="0"/>
        <v>52.096890817064356</v>
      </c>
    </row>
    <row r="55" spans="1:3" x14ac:dyDescent="0.25">
      <c r="A55">
        <v>5855</v>
      </c>
      <c r="B55">
        <v>52.49</v>
      </c>
      <c r="C55">
        <f t="shared" si="0"/>
        <v>52.48767368892873</v>
      </c>
    </row>
    <row r="56" spans="1:3" x14ac:dyDescent="0.25">
      <c r="A56">
        <v>5977</v>
      </c>
      <c r="B56">
        <v>53</v>
      </c>
      <c r="C56">
        <f t="shared" si="0"/>
        <v>53.001684845260264</v>
      </c>
    </row>
    <row r="57" spans="1:3" x14ac:dyDescent="0.25">
      <c r="A57">
        <v>6099</v>
      </c>
      <c r="B57">
        <v>53.5</v>
      </c>
      <c r="C57">
        <f t="shared" si="0"/>
        <v>53.504693394157385</v>
      </c>
    </row>
    <row r="58" spans="1:3" x14ac:dyDescent="0.25">
      <c r="A58" s="17">
        <v>6110</v>
      </c>
      <c r="B58">
        <v>53.55</v>
      </c>
      <c r="C58">
        <f t="shared" si="0"/>
        <v>53.54951796669588</v>
      </c>
    </row>
    <row r="59" spans="1:3" x14ac:dyDescent="0.25">
      <c r="A59" s="17">
        <v>6235</v>
      </c>
      <c r="B59">
        <v>54.05</v>
      </c>
      <c r="C59">
        <f t="shared" si="0"/>
        <v>54.052882531426093</v>
      </c>
    </row>
    <row r="60" spans="1:3" x14ac:dyDescent="0.25">
      <c r="A60" s="17">
        <v>6468</v>
      </c>
      <c r="B60">
        <v>54.96</v>
      </c>
      <c r="C60">
        <f t="shared" si="0"/>
        <v>54.962610469068657</v>
      </c>
    </row>
    <row r="61" spans="1:3" x14ac:dyDescent="0.25">
      <c r="A61" s="17">
        <v>6636</v>
      </c>
      <c r="B61">
        <v>55.6</v>
      </c>
      <c r="C61">
        <f t="shared" si="0"/>
        <v>55.596514745308312</v>
      </c>
    </row>
    <row r="62" spans="1:3" x14ac:dyDescent="0.25">
      <c r="A62" s="17">
        <v>6718</v>
      </c>
      <c r="B62">
        <v>55.9</v>
      </c>
      <c r="C62">
        <f t="shared" si="0"/>
        <v>55.899484107172576</v>
      </c>
    </row>
    <row r="63" spans="1:3" x14ac:dyDescent="0.25">
      <c r="A63" s="17">
        <v>6881</v>
      </c>
      <c r="B63">
        <v>56.49</v>
      </c>
      <c r="C63">
        <f t="shared" si="0"/>
        <v>56.489614974140054</v>
      </c>
    </row>
    <row r="64" spans="1:3" x14ac:dyDescent="0.25">
      <c r="A64" s="17">
        <v>6963</v>
      </c>
      <c r="B64">
        <v>56.78</v>
      </c>
      <c r="C64">
        <f t="shared" si="0"/>
        <v>56.780559406344288</v>
      </c>
    </row>
    <row r="65" spans="1:3" x14ac:dyDescent="0.25">
      <c r="A65" s="17">
        <v>7011</v>
      </c>
      <c r="B65">
        <v>56.95</v>
      </c>
      <c r="C65">
        <f t="shared" si="0"/>
        <v>56.949069937454311</v>
      </c>
    </row>
    <row r="66" spans="1:3" x14ac:dyDescent="0.25">
      <c r="A66" s="17">
        <v>7376</v>
      </c>
      <c r="B66">
        <v>58.19</v>
      </c>
      <c r="C66">
        <f t="shared" si="0"/>
        <v>58.18870306090249</v>
      </c>
    </row>
    <row r="67" spans="1:3" x14ac:dyDescent="0.25">
      <c r="A67" s="17">
        <v>7627</v>
      </c>
      <c r="B67">
        <v>59</v>
      </c>
      <c r="C67">
        <f t="shared" si="0"/>
        <v>59.000541502282047</v>
      </c>
    </row>
    <row r="68" spans="1:3" x14ac:dyDescent="0.25">
      <c r="A68" s="17">
        <v>7819</v>
      </c>
      <c r="B68">
        <v>59.6</v>
      </c>
      <c r="C68">
        <f>100*A68/(5300+A68)</f>
        <v>59.600579312447593</v>
      </c>
    </row>
    <row r="69" spans="1:3" x14ac:dyDescent="0.25">
      <c r="A69" s="17">
        <v>7920</v>
      </c>
      <c r="B69">
        <v>59.91</v>
      </c>
      <c r="C69">
        <f>100*A69/(5300+A69)</f>
        <v>59.909228441754919</v>
      </c>
    </row>
    <row r="70" spans="1:3" x14ac:dyDescent="0.25">
      <c r="A70" s="17">
        <v>8159</v>
      </c>
      <c r="B70">
        <v>60.62</v>
      </c>
      <c r="C70">
        <f>100*A70/(5300+A70)</f>
        <v>60.621145701760902</v>
      </c>
    </row>
    <row r="71" spans="1:3" x14ac:dyDescent="0.25">
      <c r="A71">
        <v>11759</v>
      </c>
      <c r="B71">
        <v>68.930000000000007</v>
      </c>
      <c r="C71">
        <f>100*A71/(5300+A71)</f>
        <v>68.931355882525352</v>
      </c>
    </row>
  </sheetData>
  <sortState ref="A2:B71">
    <sortCondition ref="A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topLeftCell="A13" workbookViewId="0">
      <selection activeCell="P44" sqref="P44"/>
    </sheetView>
  </sheetViews>
  <sheetFormatPr defaultRowHeight="15" x14ac:dyDescent="0.25"/>
  <cols>
    <col min="1" max="3" width="9.140625" style="4"/>
    <col min="4" max="4" width="9.140625" style="11"/>
    <col min="5" max="16384" width="9.140625" style="4"/>
  </cols>
  <sheetData>
    <row r="1" spans="1:20" x14ac:dyDescent="0.25">
      <c r="A1" s="4" t="s">
        <v>50</v>
      </c>
      <c r="B1" s="4" t="s">
        <v>51</v>
      </c>
      <c r="D1" s="10"/>
      <c r="Q1" s="4">
        <v>160</v>
      </c>
      <c r="R1" s="5" t="s">
        <v>52</v>
      </c>
    </row>
    <row r="2" spans="1:20" x14ac:dyDescent="0.25">
      <c r="A2" s="4">
        <v>644</v>
      </c>
      <c r="B2" s="4">
        <f>D3*Q1+D4*Q2+D5*Q3+D6*Q4+D7*Q5</f>
        <v>439.4</v>
      </c>
      <c r="C2" s="4">
        <v>5</v>
      </c>
      <c r="D2" s="16" t="s">
        <v>53</v>
      </c>
      <c r="E2" s="6"/>
      <c r="L2" s="4" t="s">
        <v>54</v>
      </c>
      <c r="M2" s="4" t="s">
        <v>55</v>
      </c>
      <c r="N2" s="4">
        <f>SUM(O2:O7)</f>
        <v>50</v>
      </c>
      <c r="O2" s="4">
        <v>50</v>
      </c>
      <c r="Q2" s="4">
        <v>6.8</v>
      </c>
      <c r="R2" s="5" t="s">
        <v>56</v>
      </c>
    </row>
    <row r="3" spans="1:20" x14ac:dyDescent="0.25">
      <c r="D3" s="11">
        <v>1</v>
      </c>
      <c r="E3" s="5" t="s">
        <v>52</v>
      </c>
      <c r="Q3" s="4">
        <v>14.3</v>
      </c>
      <c r="R3" s="5" t="s">
        <v>57</v>
      </c>
    </row>
    <row r="4" spans="1:20" x14ac:dyDescent="0.25">
      <c r="D4" s="11">
        <v>3</v>
      </c>
      <c r="E4" s="5" t="s">
        <v>56</v>
      </c>
      <c r="Q4" s="4">
        <v>7.5</v>
      </c>
      <c r="R4" s="5" t="s">
        <v>58</v>
      </c>
    </row>
    <row r="5" spans="1:20" x14ac:dyDescent="0.25">
      <c r="D5" s="11">
        <v>5</v>
      </c>
      <c r="E5" s="5" t="s">
        <v>57</v>
      </c>
      <c r="Q5" s="4">
        <v>30</v>
      </c>
      <c r="R5" s="5" t="s">
        <v>59</v>
      </c>
    </row>
    <row r="6" spans="1:20" x14ac:dyDescent="0.25">
      <c r="D6" s="11">
        <v>5</v>
      </c>
      <c r="E6" s="5" t="s">
        <v>58</v>
      </c>
      <c r="Q6" s="4">
        <v>20.7</v>
      </c>
      <c r="R6" s="5" t="s">
        <v>60</v>
      </c>
    </row>
    <row r="7" spans="1:20" x14ac:dyDescent="0.25">
      <c r="D7" s="11">
        <v>5</v>
      </c>
      <c r="E7" s="5" t="s">
        <v>59</v>
      </c>
      <c r="Q7" s="4">
        <v>1.7</v>
      </c>
      <c r="R7" s="5" t="s">
        <v>61</v>
      </c>
      <c r="T7" s="4" t="s">
        <v>175</v>
      </c>
    </row>
    <row r="8" spans="1:20" x14ac:dyDescent="0.25">
      <c r="E8" s="8"/>
      <c r="Q8" s="4">
        <v>25.7</v>
      </c>
      <c r="R8" s="5" t="s">
        <v>62</v>
      </c>
    </row>
    <row r="9" spans="1:20" x14ac:dyDescent="0.25">
      <c r="A9" s="4">
        <v>649</v>
      </c>
      <c r="B9" s="4">
        <f>D10*Q1+D11*Q2+D12*Q3+D13*Q4+D14*Q6</f>
        <v>392.9</v>
      </c>
      <c r="C9" s="4">
        <v>5</v>
      </c>
      <c r="D9" s="16" t="s">
        <v>63</v>
      </c>
      <c r="E9" s="9"/>
      <c r="L9" s="4" t="s">
        <v>54</v>
      </c>
      <c r="M9" s="4" t="s">
        <v>55</v>
      </c>
      <c r="N9" s="4">
        <f>SUM(O9:O14)</f>
        <v>50</v>
      </c>
      <c r="O9" s="4">
        <v>50</v>
      </c>
      <c r="Q9" s="4">
        <v>2.7</v>
      </c>
      <c r="R9" s="5" t="s">
        <v>64</v>
      </c>
    </row>
    <row r="10" spans="1:20" x14ac:dyDescent="0.25">
      <c r="D10" s="11">
        <v>1</v>
      </c>
      <c r="E10" s="5" t="s">
        <v>52</v>
      </c>
      <c r="Q10" s="4">
        <v>116</v>
      </c>
      <c r="R10" s="5" t="s">
        <v>65</v>
      </c>
    </row>
    <row r="11" spans="1:20" x14ac:dyDescent="0.25">
      <c r="D11" s="11">
        <v>3</v>
      </c>
      <c r="E11" s="5" t="s">
        <v>56</v>
      </c>
      <c r="Q11" s="4">
        <v>3.3</v>
      </c>
      <c r="R11" s="5" t="s">
        <v>66</v>
      </c>
    </row>
    <row r="12" spans="1:20" x14ac:dyDescent="0.25">
      <c r="D12" s="11">
        <v>5</v>
      </c>
      <c r="E12" s="5" t="s">
        <v>57</v>
      </c>
      <c r="Q12" s="4">
        <v>11.9</v>
      </c>
      <c r="R12" s="5" t="s">
        <v>67</v>
      </c>
    </row>
    <row r="13" spans="1:20" x14ac:dyDescent="0.25">
      <c r="D13" s="11">
        <v>5</v>
      </c>
      <c r="E13" s="5" t="s">
        <v>58</v>
      </c>
      <c r="Q13" s="4">
        <v>2.5</v>
      </c>
      <c r="R13" s="2" t="s">
        <v>33</v>
      </c>
    </row>
    <row r="14" spans="1:20" x14ac:dyDescent="0.25">
      <c r="D14" s="11">
        <v>5</v>
      </c>
      <c r="E14" s="5" t="s">
        <v>60</v>
      </c>
      <c r="Q14" s="4">
        <v>8.9</v>
      </c>
      <c r="R14" s="2" t="s">
        <v>68</v>
      </c>
    </row>
    <row r="15" spans="1:20" x14ac:dyDescent="0.25">
      <c r="Q15" s="4">
        <v>2.4500000000000002</v>
      </c>
      <c r="R15" s="2" t="s">
        <v>69</v>
      </c>
      <c r="T15" s="4" t="s">
        <v>175</v>
      </c>
    </row>
    <row r="16" spans="1:20" x14ac:dyDescent="0.25">
      <c r="A16" s="4">
        <v>2229</v>
      </c>
      <c r="B16" s="4">
        <f>C17+D25*Q7+D26*Q12</f>
        <v>1517.3</v>
      </c>
      <c r="C16" s="4">
        <v>5</v>
      </c>
      <c r="D16" s="16" t="s">
        <v>70</v>
      </c>
      <c r="L16" s="4" t="s">
        <v>71</v>
      </c>
      <c r="M16" s="4" t="s">
        <v>72</v>
      </c>
      <c r="N16" s="4">
        <f>SUM(O16:O21)</f>
        <v>75</v>
      </c>
      <c r="O16" s="4">
        <v>30</v>
      </c>
      <c r="Q16" s="4">
        <v>2.44</v>
      </c>
      <c r="R16" s="2" t="s">
        <v>73</v>
      </c>
      <c r="T16" s="4" t="s">
        <v>175</v>
      </c>
    </row>
    <row r="17" spans="1:20" x14ac:dyDescent="0.25">
      <c r="C17" s="4">
        <f>MIN(C18,D18)+E22*Q7+E23*Q10+E24*Q11</f>
        <v>1381.3</v>
      </c>
      <c r="D17" s="11">
        <v>5</v>
      </c>
      <c r="E17" s="5" t="s">
        <v>74</v>
      </c>
      <c r="L17" s="4" t="s">
        <v>75</v>
      </c>
      <c r="O17" s="4">
        <v>25</v>
      </c>
      <c r="Q17" s="4">
        <v>4.2</v>
      </c>
      <c r="R17" s="2" t="s">
        <v>37</v>
      </c>
      <c r="T17" s="4" t="s">
        <v>175</v>
      </c>
    </row>
    <row r="18" spans="1:20" x14ac:dyDescent="0.25">
      <c r="C18" s="4">
        <v>107</v>
      </c>
      <c r="D18" s="12">
        <f>F19*Q7+F20*Q8+F21*Q9</f>
        <v>196.1</v>
      </c>
      <c r="E18" s="4">
        <v>5</v>
      </c>
      <c r="F18" s="5" t="s">
        <v>76</v>
      </c>
      <c r="L18" s="4" t="s">
        <v>77</v>
      </c>
      <c r="O18" s="4">
        <v>20</v>
      </c>
      <c r="Q18" s="4">
        <v>11.92</v>
      </c>
      <c r="R18" s="2" t="s">
        <v>78</v>
      </c>
      <c r="T18" s="4" t="s">
        <v>175</v>
      </c>
    </row>
    <row r="19" spans="1:20" x14ac:dyDescent="0.25">
      <c r="D19" s="12"/>
      <c r="F19" s="4">
        <v>8</v>
      </c>
      <c r="G19" s="5" t="s">
        <v>61</v>
      </c>
      <c r="Q19" s="4">
        <v>12.24</v>
      </c>
      <c r="R19" s="2" t="s">
        <v>79</v>
      </c>
      <c r="T19" s="4" t="s">
        <v>175</v>
      </c>
    </row>
    <row r="20" spans="1:20" x14ac:dyDescent="0.25">
      <c r="D20" s="12"/>
      <c r="F20" s="4">
        <v>5</v>
      </c>
      <c r="G20" s="5" t="s">
        <v>62</v>
      </c>
      <c r="Q20" s="4">
        <v>2.73</v>
      </c>
      <c r="R20" s="2" t="s">
        <v>80</v>
      </c>
      <c r="T20" s="4" t="s">
        <v>175</v>
      </c>
    </row>
    <row r="21" spans="1:20" x14ac:dyDescent="0.25">
      <c r="D21" s="12"/>
      <c r="F21" s="4">
        <v>20</v>
      </c>
      <c r="G21" s="5" t="s">
        <v>64</v>
      </c>
      <c r="Q21" s="4">
        <v>3.09</v>
      </c>
      <c r="R21" s="2" t="s">
        <v>81</v>
      </c>
      <c r="T21" s="4" t="s">
        <v>175</v>
      </c>
    </row>
    <row r="22" spans="1:20" x14ac:dyDescent="0.25">
      <c r="D22" s="12"/>
      <c r="E22" s="4">
        <v>9</v>
      </c>
      <c r="F22" s="5" t="s">
        <v>61</v>
      </c>
      <c r="Q22" s="4">
        <v>4.3</v>
      </c>
      <c r="R22" s="2" t="s">
        <v>82</v>
      </c>
      <c r="T22" s="4" t="s">
        <v>175</v>
      </c>
    </row>
    <row r="23" spans="1:20" x14ac:dyDescent="0.25">
      <c r="D23" s="12"/>
      <c r="E23" s="4">
        <v>10</v>
      </c>
      <c r="F23" s="5" t="s">
        <v>65</v>
      </c>
      <c r="Q23" s="4">
        <v>9.94</v>
      </c>
      <c r="R23" s="2" t="s">
        <v>83</v>
      </c>
      <c r="T23" s="4" t="s">
        <v>175</v>
      </c>
    </row>
    <row r="24" spans="1:20" x14ac:dyDescent="0.25">
      <c r="D24" s="12"/>
      <c r="E24" s="4">
        <v>30</v>
      </c>
      <c r="F24" s="5" t="s">
        <v>66</v>
      </c>
      <c r="Q24" s="4">
        <v>5.5</v>
      </c>
      <c r="R24" s="2" t="s">
        <v>84</v>
      </c>
      <c r="T24" s="4" t="s">
        <v>175</v>
      </c>
    </row>
    <row r="25" spans="1:20" x14ac:dyDescent="0.25">
      <c r="D25" s="12">
        <v>10</v>
      </c>
      <c r="E25" s="5" t="s">
        <v>61</v>
      </c>
      <c r="Q25" s="4">
        <v>3.9</v>
      </c>
      <c r="R25" s="2" t="s">
        <v>141</v>
      </c>
    </row>
    <row r="26" spans="1:20" x14ac:dyDescent="0.25">
      <c r="D26" s="12">
        <v>10</v>
      </c>
      <c r="E26" s="5" t="s">
        <v>67</v>
      </c>
      <c r="Q26" s="4">
        <v>10.4</v>
      </c>
      <c r="R26" s="2" t="s">
        <v>142</v>
      </c>
    </row>
    <row r="27" spans="1:20" x14ac:dyDescent="0.25">
      <c r="D27" s="12"/>
      <c r="Q27" s="4">
        <v>7.2</v>
      </c>
      <c r="R27" s="2" t="s">
        <v>143</v>
      </c>
    </row>
    <row r="28" spans="1:20" x14ac:dyDescent="0.25">
      <c r="A28" s="4">
        <v>3120</v>
      </c>
      <c r="B28" s="4">
        <f>C29+D37*Q7+D38*Q12</f>
        <v>1692.3</v>
      </c>
      <c r="C28" s="4">
        <v>5</v>
      </c>
      <c r="D28" s="15" t="s">
        <v>85</v>
      </c>
      <c r="L28" s="4" t="s">
        <v>71</v>
      </c>
      <c r="M28" s="4" t="s">
        <v>72</v>
      </c>
      <c r="N28" s="4">
        <f>SUM(O28:O33)</f>
        <v>75</v>
      </c>
      <c r="O28" s="4">
        <v>30</v>
      </c>
      <c r="Q28" s="4">
        <v>53.7</v>
      </c>
      <c r="R28" s="2" t="s">
        <v>144</v>
      </c>
    </row>
    <row r="29" spans="1:20" x14ac:dyDescent="0.25">
      <c r="C29" s="4">
        <f>MIN(C30,D30)+E34*Q7+E35*Q10+E36*Q14</f>
        <v>1556.3</v>
      </c>
      <c r="D29" s="12">
        <v>5</v>
      </c>
      <c r="E29" s="2" t="s">
        <v>86</v>
      </c>
      <c r="L29" s="4" t="s">
        <v>75</v>
      </c>
      <c r="O29" s="4">
        <v>25</v>
      </c>
      <c r="Q29" s="4">
        <v>1.3</v>
      </c>
      <c r="R29" s="2" t="s">
        <v>150</v>
      </c>
    </row>
    <row r="30" spans="1:20" x14ac:dyDescent="0.25">
      <c r="C30" s="4">
        <v>114</v>
      </c>
      <c r="D30" s="12">
        <f>F31*Q7+F32*Q8+F33*Q13</f>
        <v>192.1</v>
      </c>
      <c r="E30" s="4">
        <v>5</v>
      </c>
      <c r="F30" s="2" t="s">
        <v>87</v>
      </c>
      <c r="L30" s="4" t="s">
        <v>77</v>
      </c>
      <c r="O30" s="4">
        <v>20</v>
      </c>
      <c r="Q30" s="4">
        <v>1.4</v>
      </c>
      <c r="R30" s="2" t="s">
        <v>151</v>
      </c>
    </row>
    <row r="31" spans="1:20" x14ac:dyDescent="0.25">
      <c r="D31" s="12"/>
      <c r="F31" s="4">
        <v>8</v>
      </c>
      <c r="G31" s="2" t="s">
        <v>61</v>
      </c>
      <c r="Q31" s="4">
        <v>1.5</v>
      </c>
      <c r="R31" s="2" t="s">
        <v>152</v>
      </c>
    </row>
    <row r="32" spans="1:20" x14ac:dyDescent="0.25">
      <c r="D32" s="12"/>
      <c r="F32" s="4">
        <v>5</v>
      </c>
      <c r="G32" s="2" t="s">
        <v>62</v>
      </c>
      <c r="Q32" s="4">
        <v>4</v>
      </c>
      <c r="R32" s="2" t="s">
        <v>153</v>
      </c>
    </row>
    <row r="33" spans="1:18" x14ac:dyDescent="0.25">
      <c r="D33" s="12"/>
      <c r="F33" s="4">
        <v>20</v>
      </c>
      <c r="G33" s="2" t="s">
        <v>33</v>
      </c>
      <c r="Q33" s="4">
        <v>10</v>
      </c>
      <c r="R33" s="2" t="s">
        <v>154</v>
      </c>
    </row>
    <row r="34" spans="1:18" x14ac:dyDescent="0.25">
      <c r="D34" s="12"/>
      <c r="E34" s="4">
        <v>9</v>
      </c>
      <c r="F34" s="2" t="s">
        <v>61</v>
      </c>
      <c r="Q34" s="4">
        <v>14</v>
      </c>
      <c r="R34" s="2" t="s">
        <v>155</v>
      </c>
    </row>
    <row r="35" spans="1:18" x14ac:dyDescent="0.25">
      <c r="D35" s="12"/>
      <c r="E35" s="4">
        <v>10</v>
      </c>
      <c r="F35" s="2" t="s">
        <v>65</v>
      </c>
      <c r="Q35" s="4">
        <v>40.9</v>
      </c>
      <c r="R35" s="2" t="s">
        <v>156</v>
      </c>
    </row>
    <row r="36" spans="1:18" x14ac:dyDescent="0.25">
      <c r="D36" s="12"/>
      <c r="E36" s="4">
        <v>30</v>
      </c>
      <c r="F36" s="2" t="s">
        <v>68</v>
      </c>
      <c r="Q36" s="4">
        <v>4</v>
      </c>
      <c r="R36" s="2" t="s">
        <v>157</v>
      </c>
    </row>
    <row r="37" spans="1:18" x14ac:dyDescent="0.25">
      <c r="D37" s="12">
        <v>10</v>
      </c>
      <c r="E37" s="2" t="s">
        <v>61</v>
      </c>
    </row>
    <row r="38" spans="1:18" x14ac:dyDescent="0.25">
      <c r="D38" s="12">
        <v>10</v>
      </c>
      <c r="E38" s="5" t="s">
        <v>67</v>
      </c>
    </row>
    <row r="39" spans="1:18" x14ac:dyDescent="0.25">
      <c r="D39" s="12"/>
    </row>
    <row r="40" spans="1:18" x14ac:dyDescent="0.25">
      <c r="A40" s="4">
        <v>224</v>
      </c>
      <c r="B40" s="4">
        <f>MIN(B41,C41)+D55*Q7+D56*Q19</f>
        <v>177.79999999999998</v>
      </c>
      <c r="C40" s="4">
        <v>10</v>
      </c>
      <c r="D40" s="2" t="s">
        <v>88</v>
      </c>
      <c r="L40" s="4" t="s">
        <v>89</v>
      </c>
      <c r="M40" s="4" t="s">
        <v>72</v>
      </c>
      <c r="N40" s="4">
        <f>SUM(O40:O47)</f>
        <v>18</v>
      </c>
      <c r="O40" s="4">
        <v>3</v>
      </c>
    </row>
    <row r="41" spans="1:18" x14ac:dyDescent="0.25">
      <c r="B41" s="4">
        <v>202</v>
      </c>
      <c r="C41" s="4">
        <f>MIN(C42,D42)+E53*Q7+E54*Q18</f>
        <v>151.95999999999998</v>
      </c>
      <c r="D41" s="12">
        <v>10</v>
      </c>
      <c r="E41" s="2" t="s">
        <v>90</v>
      </c>
      <c r="L41" s="4" t="s">
        <v>77</v>
      </c>
      <c r="O41" s="4">
        <v>3</v>
      </c>
      <c r="P41" s="4">
        <f t="shared" ref="P41:P46" si="0">Q41*200</f>
        <v>16000</v>
      </c>
      <c r="Q41" s="4">
        <v>80</v>
      </c>
      <c r="R41" s="2" t="s">
        <v>61</v>
      </c>
    </row>
    <row r="42" spans="1:18" x14ac:dyDescent="0.25">
      <c r="C42" s="4">
        <v>140</v>
      </c>
      <c r="D42" s="12">
        <f>MIN(D43,E43)+F51*Q7+F52*Q17</f>
        <v>102.6</v>
      </c>
      <c r="E42" s="4">
        <v>10</v>
      </c>
      <c r="F42" s="2" t="s">
        <v>91</v>
      </c>
      <c r="L42" s="4" t="s">
        <v>92</v>
      </c>
      <c r="M42" s="4" t="s">
        <v>93</v>
      </c>
      <c r="O42" s="4">
        <v>3</v>
      </c>
      <c r="P42" s="4">
        <f t="shared" si="0"/>
        <v>4000</v>
      </c>
      <c r="Q42" s="4">
        <v>20</v>
      </c>
      <c r="R42" s="2" t="s">
        <v>69</v>
      </c>
    </row>
    <row r="43" spans="1:18" x14ac:dyDescent="0.25">
      <c r="D43" s="12">
        <v>70</v>
      </c>
      <c r="E43" s="7">
        <f>MIN(E44,F44)+G49*Q7+G50*Q16</f>
        <v>68</v>
      </c>
      <c r="F43" s="4">
        <v>10</v>
      </c>
      <c r="G43" s="2" t="s">
        <v>94</v>
      </c>
      <c r="L43" s="4" t="s">
        <v>95</v>
      </c>
      <c r="O43" s="4">
        <v>3</v>
      </c>
      <c r="P43" s="4">
        <f t="shared" si="0"/>
        <v>2000</v>
      </c>
      <c r="Q43" s="4">
        <v>10</v>
      </c>
      <c r="R43" s="2" t="s">
        <v>73</v>
      </c>
    </row>
    <row r="44" spans="1:18" x14ac:dyDescent="0.25">
      <c r="D44" s="12"/>
      <c r="E44" s="4">
        <v>30</v>
      </c>
      <c r="F44" s="4">
        <f>MIN(F45,G45)+H47*Q7+H48*Q15</f>
        <v>67.599999999999994</v>
      </c>
      <c r="G44" s="4">
        <v>10</v>
      </c>
      <c r="H44" s="2" t="s">
        <v>96</v>
      </c>
      <c r="O44" s="4">
        <v>3</v>
      </c>
      <c r="P44" s="4">
        <f t="shared" si="0"/>
        <v>1000</v>
      </c>
      <c r="Q44" s="4">
        <v>5</v>
      </c>
      <c r="R44" s="2" t="s">
        <v>37</v>
      </c>
    </row>
    <row r="45" spans="1:18" x14ac:dyDescent="0.25">
      <c r="D45" s="12"/>
      <c r="F45" s="4">
        <v>5</v>
      </c>
      <c r="G45" s="4">
        <f>I46*Q7</f>
        <v>13.6</v>
      </c>
      <c r="H45" s="4">
        <v>10</v>
      </c>
      <c r="I45" s="2" t="s">
        <v>97</v>
      </c>
      <c r="O45" s="4">
        <v>3</v>
      </c>
      <c r="P45" s="4">
        <f t="shared" si="0"/>
        <v>600</v>
      </c>
      <c r="Q45" s="4">
        <v>3</v>
      </c>
      <c r="R45" s="2" t="s">
        <v>78</v>
      </c>
    </row>
    <row r="46" spans="1:18" x14ac:dyDescent="0.25">
      <c r="D46" s="12"/>
      <c r="I46" s="4">
        <v>8</v>
      </c>
      <c r="J46" s="2" t="s">
        <v>61</v>
      </c>
      <c r="P46" s="4">
        <f t="shared" si="0"/>
        <v>200</v>
      </c>
      <c r="Q46" s="4">
        <v>1</v>
      </c>
      <c r="R46" s="2" t="s">
        <v>79</v>
      </c>
    </row>
    <row r="47" spans="1:18" x14ac:dyDescent="0.25">
      <c r="D47" s="12"/>
      <c r="H47" s="4">
        <v>8</v>
      </c>
      <c r="I47" s="2" t="s">
        <v>61</v>
      </c>
    </row>
    <row r="48" spans="1:18" x14ac:dyDescent="0.25">
      <c r="D48" s="12"/>
      <c r="H48" s="4">
        <v>20</v>
      </c>
      <c r="I48" s="2" t="s">
        <v>69</v>
      </c>
    </row>
    <row r="49" spans="1:15" x14ac:dyDescent="0.25">
      <c r="D49" s="12"/>
      <c r="G49" s="4">
        <v>8</v>
      </c>
      <c r="H49" s="2" t="s">
        <v>61</v>
      </c>
    </row>
    <row r="50" spans="1:15" x14ac:dyDescent="0.25">
      <c r="D50" s="12"/>
      <c r="G50" s="4">
        <v>10</v>
      </c>
      <c r="H50" s="2" t="s">
        <v>73</v>
      </c>
    </row>
    <row r="51" spans="1:15" x14ac:dyDescent="0.25">
      <c r="D51" s="12"/>
      <c r="F51" s="4">
        <v>8</v>
      </c>
      <c r="G51" s="2" t="s">
        <v>61</v>
      </c>
    </row>
    <row r="52" spans="1:15" x14ac:dyDescent="0.25">
      <c r="D52" s="12"/>
      <c r="F52" s="4">
        <v>5</v>
      </c>
      <c r="G52" s="2" t="s">
        <v>37</v>
      </c>
    </row>
    <row r="53" spans="1:15" x14ac:dyDescent="0.25">
      <c r="D53" s="12"/>
      <c r="E53" s="4">
        <v>8</v>
      </c>
      <c r="F53" s="2" t="s">
        <v>61</v>
      </c>
    </row>
    <row r="54" spans="1:15" x14ac:dyDescent="0.25">
      <c r="D54" s="12"/>
      <c r="E54" s="4">
        <v>3</v>
      </c>
      <c r="F54" s="2" t="s">
        <v>78</v>
      </c>
    </row>
    <row r="55" spans="1:15" x14ac:dyDescent="0.25">
      <c r="D55" s="12">
        <v>8</v>
      </c>
      <c r="E55" s="2" t="s">
        <v>61</v>
      </c>
    </row>
    <row r="56" spans="1:15" x14ac:dyDescent="0.25">
      <c r="D56" s="12">
        <v>1</v>
      </c>
      <c r="E56" s="2" t="s">
        <v>79</v>
      </c>
    </row>
    <row r="57" spans="1:15" x14ac:dyDescent="0.25">
      <c r="D57" s="12"/>
    </row>
    <row r="58" spans="1:15" x14ac:dyDescent="0.25">
      <c r="A58" s="4">
        <v>233</v>
      </c>
      <c r="B58" s="4">
        <f>MIN(B59,C59)+D73*Q7+D74*Q24</f>
        <v>218.02</v>
      </c>
      <c r="C58" s="4">
        <v>10</v>
      </c>
      <c r="D58" s="2" t="s">
        <v>98</v>
      </c>
      <c r="L58" s="4" t="s">
        <v>89</v>
      </c>
      <c r="M58" s="4" t="s">
        <v>72</v>
      </c>
      <c r="N58" s="4">
        <f>SUM(O58:O63)</f>
        <v>30</v>
      </c>
      <c r="O58" s="4">
        <v>5</v>
      </c>
    </row>
    <row r="59" spans="1:15" x14ac:dyDescent="0.25">
      <c r="B59" s="4">
        <v>220</v>
      </c>
      <c r="C59" s="4">
        <f>MIN(C60,D60)+E71*Q7+E72*Q23</f>
        <v>192.12</v>
      </c>
      <c r="D59" s="11">
        <v>10</v>
      </c>
      <c r="E59" s="2" t="s">
        <v>99</v>
      </c>
      <c r="L59" s="4" t="s">
        <v>77</v>
      </c>
      <c r="O59" s="4">
        <v>5</v>
      </c>
    </row>
    <row r="60" spans="1:15" x14ac:dyDescent="0.25">
      <c r="C60" s="4">
        <v>148</v>
      </c>
      <c r="D60" s="4">
        <f>MIN(D61,E61)+F69*Q7+F70*Q22</f>
        <v>141.9</v>
      </c>
      <c r="E60" s="4">
        <v>10</v>
      </c>
      <c r="F60" s="2" t="s">
        <v>100</v>
      </c>
      <c r="L60" s="4" t="s">
        <v>92</v>
      </c>
      <c r="M60" s="4" t="s">
        <v>93</v>
      </c>
      <c r="O60" s="4">
        <v>5</v>
      </c>
    </row>
    <row r="61" spans="1:15" x14ac:dyDescent="0.25">
      <c r="D61" s="4">
        <v>100</v>
      </c>
      <c r="E61" s="12">
        <f>MIN(E62,F62)+G67*Q7+G68*Q21</f>
        <v>100.9</v>
      </c>
      <c r="F61" s="4">
        <v>10</v>
      </c>
      <c r="G61" s="2" t="s">
        <v>101</v>
      </c>
      <c r="L61" s="4" t="s">
        <v>95</v>
      </c>
      <c r="O61" s="4">
        <v>5</v>
      </c>
    </row>
    <row r="62" spans="1:15" x14ac:dyDescent="0.25">
      <c r="D62" s="4"/>
      <c r="E62" s="12">
        <v>49.6</v>
      </c>
      <c r="F62" s="4">
        <f>MIN(F63,G63)+H65*Q7+H66*Q20</f>
        <v>77</v>
      </c>
      <c r="G62" s="4">
        <v>10</v>
      </c>
      <c r="H62" s="2" t="s">
        <v>102</v>
      </c>
      <c r="O62" s="4">
        <v>5</v>
      </c>
    </row>
    <row r="63" spans="1:15" x14ac:dyDescent="0.25">
      <c r="D63" s="4"/>
      <c r="E63" s="12"/>
      <c r="F63" s="4">
        <v>2</v>
      </c>
      <c r="G63" s="4">
        <f>I64*Q7</f>
        <v>20.399999999999999</v>
      </c>
      <c r="H63" s="4">
        <v>10</v>
      </c>
      <c r="I63" s="2" t="s">
        <v>103</v>
      </c>
      <c r="O63" s="4">
        <v>5</v>
      </c>
    </row>
    <row r="64" spans="1:15" x14ac:dyDescent="0.25">
      <c r="D64" s="4"/>
      <c r="E64" s="12"/>
      <c r="I64" s="4">
        <v>12</v>
      </c>
      <c r="J64" s="2" t="s">
        <v>61</v>
      </c>
    </row>
    <row r="65" spans="1:15" x14ac:dyDescent="0.25">
      <c r="D65" s="4"/>
      <c r="E65" s="12"/>
      <c r="H65" s="4">
        <v>12</v>
      </c>
      <c r="I65" s="2" t="s">
        <v>61</v>
      </c>
    </row>
    <row r="66" spans="1:15" x14ac:dyDescent="0.25">
      <c r="D66" s="4"/>
      <c r="E66" s="11"/>
      <c r="H66" s="4">
        <v>20</v>
      </c>
      <c r="I66" s="2" t="s">
        <v>80</v>
      </c>
    </row>
    <row r="67" spans="1:15" x14ac:dyDescent="0.25">
      <c r="D67" s="4"/>
      <c r="E67" s="11"/>
      <c r="G67" s="4">
        <v>12</v>
      </c>
      <c r="H67" s="2" t="s">
        <v>61</v>
      </c>
    </row>
    <row r="68" spans="1:15" x14ac:dyDescent="0.25">
      <c r="D68" s="4"/>
      <c r="E68" s="10"/>
      <c r="G68" s="4">
        <v>10</v>
      </c>
      <c r="H68" s="2" t="s">
        <v>81</v>
      </c>
    </row>
    <row r="69" spans="1:15" x14ac:dyDescent="0.25">
      <c r="D69" s="4"/>
      <c r="E69" s="13"/>
      <c r="F69" s="4">
        <v>12</v>
      </c>
      <c r="G69" s="2" t="s">
        <v>61</v>
      </c>
    </row>
    <row r="70" spans="1:15" x14ac:dyDescent="0.25">
      <c r="D70" s="4"/>
      <c r="E70" s="12"/>
      <c r="F70" s="4">
        <v>5</v>
      </c>
      <c r="G70" s="2" t="s">
        <v>82</v>
      </c>
    </row>
    <row r="71" spans="1:15" x14ac:dyDescent="0.25">
      <c r="D71" s="4"/>
      <c r="E71" s="12">
        <v>12</v>
      </c>
      <c r="F71" s="2" t="s">
        <v>61</v>
      </c>
    </row>
    <row r="72" spans="1:15" x14ac:dyDescent="0.25">
      <c r="D72" s="4"/>
      <c r="E72" s="12">
        <v>3</v>
      </c>
      <c r="F72" s="2" t="s">
        <v>83</v>
      </c>
    </row>
    <row r="73" spans="1:15" x14ac:dyDescent="0.25">
      <c r="D73" s="4">
        <v>12</v>
      </c>
      <c r="E73" s="2" t="s">
        <v>61</v>
      </c>
    </row>
    <row r="74" spans="1:15" x14ac:dyDescent="0.25">
      <c r="D74" s="4">
        <v>1</v>
      </c>
      <c r="E74" s="2" t="s">
        <v>84</v>
      </c>
    </row>
    <row r="75" spans="1:15" x14ac:dyDescent="0.25">
      <c r="D75" s="13"/>
    </row>
    <row r="76" spans="1:15" x14ac:dyDescent="0.25">
      <c r="A76" s="4">
        <v>1479</v>
      </c>
      <c r="B76" s="4">
        <f>MIN(B77,C77)+D92*Q7+D93*Q15</f>
        <v>830.25000000000011</v>
      </c>
      <c r="C76" s="4">
        <v>10</v>
      </c>
      <c r="D76" s="2" t="s">
        <v>104</v>
      </c>
      <c r="L76" s="4" t="s">
        <v>105</v>
      </c>
      <c r="M76" s="4" t="s">
        <v>72</v>
      </c>
      <c r="N76" s="4">
        <f>SUM(O76:O81)</f>
        <v>105</v>
      </c>
      <c r="O76" s="4">
        <v>30</v>
      </c>
    </row>
    <row r="77" spans="1:15" x14ac:dyDescent="0.25">
      <c r="B77" s="4">
        <v>1780</v>
      </c>
      <c r="C77" s="4">
        <f>MIN(C78,D78)+E90*Q7+E91*Q16</f>
        <v>708.50000000000011</v>
      </c>
      <c r="D77" s="4">
        <v>10</v>
      </c>
      <c r="E77" s="2" t="s">
        <v>106</v>
      </c>
      <c r="L77" s="4" t="s">
        <v>107</v>
      </c>
      <c r="O77" s="4">
        <v>25</v>
      </c>
    </row>
    <row r="78" spans="1:15" x14ac:dyDescent="0.25">
      <c r="C78" s="4">
        <v>1240</v>
      </c>
      <c r="D78" s="11">
        <f>MIN(D79,E79)+F88*Q7+F89*Q17</f>
        <v>603.90000000000009</v>
      </c>
      <c r="E78" s="4">
        <v>10</v>
      </c>
      <c r="F78" s="2" t="s">
        <v>108</v>
      </c>
      <c r="L78" s="4" t="s">
        <v>109</v>
      </c>
      <c r="O78" s="4">
        <v>20</v>
      </c>
    </row>
    <row r="79" spans="1:15" x14ac:dyDescent="0.25">
      <c r="D79" s="4">
        <v>1199</v>
      </c>
      <c r="E79" s="4">
        <f>MIN(E80,F80)+G86*Q7+G87*Q18</f>
        <v>489.90000000000003</v>
      </c>
      <c r="F79" s="4">
        <v>10</v>
      </c>
      <c r="G79" s="2" t="s">
        <v>110</v>
      </c>
      <c r="L79" s="4" t="s">
        <v>111</v>
      </c>
      <c r="O79" s="4">
        <v>15</v>
      </c>
    </row>
    <row r="80" spans="1:15" x14ac:dyDescent="0.25">
      <c r="D80" s="12"/>
      <c r="E80" s="4">
        <v>580</v>
      </c>
      <c r="F80" s="4">
        <f>MIN(F81,G81)+H84*Q7+H85*Q19</f>
        <v>277.10000000000002</v>
      </c>
      <c r="G80" s="4">
        <v>10</v>
      </c>
      <c r="H80" s="2" t="s">
        <v>112</v>
      </c>
      <c r="L80" s="4" t="s">
        <v>113</v>
      </c>
      <c r="O80" s="4">
        <v>10</v>
      </c>
    </row>
    <row r="81" spans="1:15" x14ac:dyDescent="0.25">
      <c r="D81" s="12"/>
      <c r="F81" s="4">
        <v>129</v>
      </c>
      <c r="G81" s="4">
        <f>MIN(G82,H82)+I83*Q7</f>
        <v>76.5</v>
      </c>
      <c r="H81" s="4">
        <v>10</v>
      </c>
      <c r="I81" s="2" t="s">
        <v>114</v>
      </c>
      <c r="L81" s="4" t="s">
        <v>92</v>
      </c>
      <c r="M81" s="4" t="s">
        <v>93</v>
      </c>
      <c r="O81" s="4">
        <v>5</v>
      </c>
    </row>
    <row r="82" spans="1:15" x14ac:dyDescent="0.25">
      <c r="D82" s="12"/>
      <c r="G82" s="4">
        <f>D43</f>
        <v>70</v>
      </c>
      <c r="H82" s="4">
        <f>E43</f>
        <v>68</v>
      </c>
      <c r="I82" s="4">
        <v>10</v>
      </c>
      <c r="J82" s="2" t="s">
        <v>94</v>
      </c>
    </row>
    <row r="83" spans="1:15" x14ac:dyDescent="0.25">
      <c r="I83" s="4">
        <v>5</v>
      </c>
      <c r="J83" s="2" t="s">
        <v>61</v>
      </c>
    </row>
    <row r="84" spans="1:15" x14ac:dyDescent="0.25">
      <c r="D84" s="10"/>
      <c r="H84" s="4">
        <v>10</v>
      </c>
      <c r="I84" s="2" t="s">
        <v>61</v>
      </c>
    </row>
    <row r="85" spans="1:15" x14ac:dyDescent="0.25">
      <c r="D85" s="12"/>
      <c r="H85" s="12">
        <v>15</v>
      </c>
      <c r="I85" s="2" t="s">
        <v>79</v>
      </c>
    </row>
    <row r="86" spans="1:15" x14ac:dyDescent="0.25">
      <c r="D86" s="12"/>
      <c r="G86" s="4">
        <v>20</v>
      </c>
      <c r="H86" s="2" t="s">
        <v>61</v>
      </c>
    </row>
    <row r="87" spans="1:15" x14ac:dyDescent="0.25">
      <c r="D87" s="14"/>
      <c r="G87" s="4">
        <v>15</v>
      </c>
      <c r="H87" s="2" t="s">
        <v>78</v>
      </c>
    </row>
    <row r="88" spans="1:15" x14ac:dyDescent="0.25">
      <c r="D88" s="12"/>
      <c r="F88" s="4">
        <v>30</v>
      </c>
      <c r="G88" s="2" t="s">
        <v>61</v>
      </c>
    </row>
    <row r="89" spans="1:15" x14ac:dyDescent="0.25">
      <c r="D89" s="12"/>
      <c r="F89" s="4">
        <v>15</v>
      </c>
      <c r="G89" s="2" t="s">
        <v>37</v>
      </c>
    </row>
    <row r="90" spans="1:15" x14ac:dyDescent="0.25">
      <c r="D90" s="12"/>
      <c r="E90" s="4">
        <v>40</v>
      </c>
      <c r="F90" s="2" t="s">
        <v>61</v>
      </c>
    </row>
    <row r="91" spans="1:15" x14ac:dyDescent="0.25">
      <c r="D91" s="12"/>
      <c r="E91" s="4">
        <v>15</v>
      </c>
      <c r="F91" s="2" t="s">
        <v>73</v>
      </c>
    </row>
    <row r="92" spans="1:15" x14ac:dyDescent="0.25">
      <c r="D92" s="11">
        <v>50</v>
      </c>
      <c r="E92" s="2" t="s">
        <v>61</v>
      </c>
    </row>
    <row r="93" spans="1:15" x14ac:dyDescent="0.25">
      <c r="D93" s="4">
        <v>15</v>
      </c>
      <c r="E93" s="2" t="s">
        <v>69</v>
      </c>
    </row>
    <row r="94" spans="1:15" x14ac:dyDescent="0.25">
      <c r="D94" s="12"/>
    </row>
    <row r="95" spans="1:15" x14ac:dyDescent="0.25">
      <c r="A95" s="4">
        <v>700</v>
      </c>
      <c r="B95" s="4">
        <f>MIN(B96,C96)+D104*Q25+D105*Q27+D106*Q28</f>
        <v>295.65000000000003</v>
      </c>
      <c r="C95" s="4">
        <v>5</v>
      </c>
      <c r="D95" s="2" t="s">
        <v>137</v>
      </c>
      <c r="L95" s="4" t="s">
        <v>54</v>
      </c>
      <c r="M95" s="3" t="s">
        <v>145</v>
      </c>
      <c r="N95" s="4">
        <f>SUM(O95:O99)</f>
        <v>50</v>
      </c>
      <c r="O95" s="4">
        <v>20</v>
      </c>
    </row>
    <row r="96" spans="1:15" x14ac:dyDescent="0.25">
      <c r="B96" s="4">
        <v>193.7</v>
      </c>
      <c r="C96" s="4">
        <f>MIN(C97,D97)+E102*Q25+E103*Q26</f>
        <v>93.45</v>
      </c>
      <c r="D96" s="12">
        <v>5</v>
      </c>
      <c r="E96" s="2" t="s">
        <v>138</v>
      </c>
      <c r="L96" s="4" t="s">
        <v>89</v>
      </c>
      <c r="O96" s="4">
        <v>15</v>
      </c>
    </row>
    <row r="97" spans="1:15" x14ac:dyDescent="0.25">
      <c r="C97" s="4">
        <v>58.75</v>
      </c>
      <c r="D97" s="4">
        <f>MIN(D98,E98)+F100*Q25+F101*Q8</f>
        <v>42.75</v>
      </c>
      <c r="E97" s="4">
        <v>5</v>
      </c>
      <c r="F97" s="2" t="s">
        <v>139</v>
      </c>
      <c r="L97" s="4" t="s">
        <v>92</v>
      </c>
      <c r="O97" s="4">
        <v>10</v>
      </c>
    </row>
    <row r="98" spans="1:15" x14ac:dyDescent="0.25">
      <c r="D98" s="4">
        <v>1.45</v>
      </c>
      <c r="E98" s="4">
        <f>G99*Q25</f>
        <v>11.7</v>
      </c>
      <c r="F98" s="4">
        <v>5</v>
      </c>
      <c r="G98" s="2" t="s">
        <v>140</v>
      </c>
      <c r="O98" s="4">
        <v>5</v>
      </c>
    </row>
    <row r="99" spans="1:15" x14ac:dyDescent="0.25">
      <c r="D99" s="4"/>
      <c r="G99" s="4">
        <v>3</v>
      </c>
      <c r="H99" s="2" t="s">
        <v>141</v>
      </c>
    </row>
    <row r="100" spans="1:15" x14ac:dyDescent="0.25">
      <c r="D100" s="4"/>
      <c r="F100" s="4">
        <v>4</v>
      </c>
      <c r="G100" s="2" t="s">
        <v>141</v>
      </c>
    </row>
    <row r="101" spans="1:15" x14ac:dyDescent="0.25">
      <c r="D101" s="4"/>
      <c r="F101" s="4">
        <v>1</v>
      </c>
      <c r="G101" s="2" t="s">
        <v>62</v>
      </c>
    </row>
    <row r="102" spans="1:15" x14ac:dyDescent="0.25">
      <c r="D102" s="4"/>
      <c r="E102" s="4">
        <v>5</v>
      </c>
      <c r="F102" s="2" t="s">
        <v>141</v>
      </c>
    </row>
    <row r="103" spans="1:15" x14ac:dyDescent="0.25">
      <c r="D103" s="4"/>
      <c r="E103" s="4">
        <v>3</v>
      </c>
      <c r="F103" s="2" t="s">
        <v>142</v>
      </c>
    </row>
    <row r="104" spans="1:15" x14ac:dyDescent="0.25">
      <c r="D104" s="11">
        <v>5</v>
      </c>
      <c r="E104" s="2" t="s">
        <v>141</v>
      </c>
    </row>
    <row r="105" spans="1:15" x14ac:dyDescent="0.25">
      <c r="D105" s="11">
        <v>3</v>
      </c>
      <c r="E105" s="2" t="s">
        <v>143</v>
      </c>
    </row>
    <row r="106" spans="1:15" x14ac:dyDescent="0.25">
      <c r="D106" s="11">
        <v>3</v>
      </c>
      <c r="E106" s="2" t="s">
        <v>144</v>
      </c>
    </row>
    <row r="108" spans="1:15" x14ac:dyDescent="0.25">
      <c r="A108" s="4">
        <v>400</v>
      </c>
      <c r="B108" s="4">
        <f>MIN(B109,C109)+D122*Q29+D123*Q30+D124*Q35+D125*Q36</f>
        <v>421.8</v>
      </c>
      <c r="C108" s="4">
        <v>3</v>
      </c>
      <c r="D108" s="2" t="s">
        <v>146</v>
      </c>
      <c r="L108" s="4" t="s">
        <v>54</v>
      </c>
      <c r="M108" s="3" t="s">
        <v>145</v>
      </c>
      <c r="N108" s="4">
        <f>SUM(O108:O112)</f>
        <v>50</v>
      </c>
      <c r="O108" s="4">
        <v>20</v>
      </c>
    </row>
    <row r="109" spans="1:15" x14ac:dyDescent="0.25">
      <c r="B109" s="4">
        <v>9999</v>
      </c>
      <c r="C109" s="4">
        <f>MIN(C110,D110)+E118*Q29+E119*Q30+E120*Q33+E121*Q34</f>
        <v>183.8</v>
      </c>
      <c r="D109" s="11">
        <v>3</v>
      </c>
      <c r="E109" s="2" t="s">
        <v>147</v>
      </c>
      <c r="L109" s="4" t="s">
        <v>89</v>
      </c>
      <c r="O109" s="4">
        <v>15</v>
      </c>
    </row>
    <row r="110" spans="1:15" x14ac:dyDescent="0.25">
      <c r="C110" s="4">
        <v>53.74</v>
      </c>
      <c r="D110" s="11">
        <f>MIN(D111,E111)+F114*Q29+F115*Q30+F116*Q31+F117*Q32</f>
        <v>50.3</v>
      </c>
      <c r="E110" s="4">
        <v>3</v>
      </c>
      <c r="F110" s="2" t="s">
        <v>148</v>
      </c>
      <c r="L110" s="4" t="s">
        <v>92</v>
      </c>
      <c r="O110" s="4">
        <v>10</v>
      </c>
    </row>
    <row r="111" spans="1:15" x14ac:dyDescent="0.25">
      <c r="D111" s="11">
        <v>13.47</v>
      </c>
      <c r="E111" s="4">
        <f>G112*Q29+G113*Q30</f>
        <v>10.7</v>
      </c>
      <c r="F111" s="4">
        <v>3</v>
      </c>
      <c r="G111" s="2" t="s">
        <v>149</v>
      </c>
      <c r="O111" s="4">
        <v>5</v>
      </c>
    </row>
    <row r="112" spans="1:15" x14ac:dyDescent="0.25">
      <c r="G112" s="4">
        <v>5</v>
      </c>
      <c r="H112" s="2" t="s">
        <v>150</v>
      </c>
    </row>
    <row r="113" spans="4:8" x14ac:dyDescent="0.25">
      <c r="G113" s="4">
        <v>3</v>
      </c>
      <c r="H113" s="2" t="s">
        <v>151</v>
      </c>
    </row>
    <row r="114" spans="4:8" x14ac:dyDescent="0.25">
      <c r="F114" s="4">
        <v>5</v>
      </c>
      <c r="G114" s="2" t="s">
        <v>150</v>
      </c>
    </row>
    <row r="115" spans="4:8" x14ac:dyDescent="0.25">
      <c r="F115" s="4">
        <v>4</v>
      </c>
      <c r="G115" s="2" t="s">
        <v>151</v>
      </c>
    </row>
    <row r="116" spans="4:8" x14ac:dyDescent="0.25">
      <c r="F116" s="4">
        <v>5</v>
      </c>
      <c r="G116" s="2" t="s">
        <v>152</v>
      </c>
    </row>
    <row r="117" spans="4:8" x14ac:dyDescent="0.25">
      <c r="F117" s="4">
        <v>5</v>
      </c>
      <c r="G117" s="2" t="s">
        <v>153</v>
      </c>
    </row>
    <row r="118" spans="4:8" x14ac:dyDescent="0.25">
      <c r="E118" s="4">
        <v>5</v>
      </c>
      <c r="F118" s="2" t="s">
        <v>150</v>
      </c>
    </row>
    <row r="119" spans="4:8" x14ac:dyDescent="0.25">
      <c r="E119" s="4">
        <v>5</v>
      </c>
      <c r="F119" s="2" t="s">
        <v>151</v>
      </c>
    </row>
    <row r="120" spans="4:8" x14ac:dyDescent="0.25">
      <c r="E120" s="4">
        <v>5</v>
      </c>
      <c r="F120" s="2" t="s">
        <v>154</v>
      </c>
    </row>
    <row r="121" spans="4:8" x14ac:dyDescent="0.25">
      <c r="E121" s="4">
        <v>5</v>
      </c>
      <c r="F121" s="2" t="s">
        <v>155</v>
      </c>
    </row>
    <row r="122" spans="4:8" x14ac:dyDescent="0.25">
      <c r="D122" s="11">
        <v>5</v>
      </c>
      <c r="E122" s="2" t="s">
        <v>150</v>
      </c>
    </row>
    <row r="123" spans="4:8" x14ac:dyDescent="0.25">
      <c r="D123" s="11">
        <v>5</v>
      </c>
      <c r="E123" s="2" t="s">
        <v>151</v>
      </c>
    </row>
    <row r="124" spans="4:8" x14ac:dyDescent="0.25">
      <c r="D124" s="11">
        <v>5</v>
      </c>
      <c r="E124" s="2" t="s">
        <v>156</v>
      </c>
    </row>
    <row r="125" spans="4:8" x14ac:dyDescent="0.25">
      <c r="D125" s="11">
        <v>5</v>
      </c>
      <c r="E125" s="2" t="s">
        <v>157</v>
      </c>
    </row>
  </sheetData>
  <hyperlinks>
    <hyperlink ref="D2" r:id="rId1" display="http://archeagedatabase.net/us/item/31776/"/>
    <hyperlink ref="E3" r:id="rId2" display="http://archeagedatabase.net/us/item/28305/"/>
    <hyperlink ref="E4" r:id="rId3" display="http://archeagedatabase.net/us/item/8330/"/>
    <hyperlink ref="E5" r:id="rId4" display="http://archeagedatabase.net/us/item/16327/"/>
    <hyperlink ref="E6" r:id="rId5" display="http://archeagedatabase.net/us/item/8256/"/>
    <hyperlink ref="E7" r:id="rId6" display="http://archeagedatabase.net/us/item/18943/"/>
    <hyperlink ref="D9" r:id="rId7" display="http://archeagedatabase.net/us/item/31777/"/>
    <hyperlink ref="E10" r:id="rId8" display="http://archeagedatabase.net/us/item/28305/"/>
    <hyperlink ref="E11" r:id="rId9" display="http://archeagedatabase.net/us/item/8330/"/>
    <hyperlink ref="E12" r:id="rId10" display="http://archeagedatabase.net/us/item/16327/"/>
    <hyperlink ref="E13" r:id="rId11" display="http://archeagedatabase.net/us/item/8256/"/>
    <hyperlink ref="E14" r:id="rId12" display="http://archeagedatabase.net/us/item/18942/"/>
    <hyperlink ref="D16" r:id="rId13" display="http://archeagedatabase.net/us/item/8529/"/>
    <hyperlink ref="E17" r:id="rId14" display="http://archeagedatabase.net/us/item/8526/"/>
    <hyperlink ref="F18" r:id="rId15" display="http://archeagedatabase.net/us/item/8520/"/>
    <hyperlink ref="G19" r:id="rId16" display="http://archeagedatabase.net/us/item/30903/"/>
    <hyperlink ref="G20" r:id="rId17" display="http://archeagedatabase.net/us/item/28481/"/>
    <hyperlink ref="G21" r:id="rId18" display="http://archeagedatabase.net/us/item/3564/"/>
    <hyperlink ref="R1" r:id="rId19" display="http://archeagedatabase.net/us/item/28305/"/>
    <hyperlink ref="R2" r:id="rId20" display="http://archeagedatabase.net/us/item/8330/"/>
    <hyperlink ref="R3" r:id="rId21" display="http://archeagedatabase.net/us/item/16327/"/>
    <hyperlink ref="R4" r:id="rId22" display="http://archeagedatabase.net/us/item/8256/"/>
    <hyperlink ref="R5" r:id="rId23" display="http://archeagedatabase.net/us/item/18943/"/>
    <hyperlink ref="R6" r:id="rId24" display="http://archeagedatabase.net/us/item/18942/"/>
    <hyperlink ref="F22" r:id="rId25" display="http://archeagedatabase.net/us/item/30903/"/>
    <hyperlink ref="F23" r:id="rId26" display="http://archeagedatabase.net/us/item/16284/"/>
    <hyperlink ref="F24" r:id="rId27" display="http://archeagedatabase.net/us/item/14629/"/>
    <hyperlink ref="E25" r:id="rId28" display="http://archeagedatabase.net/us/item/30903/"/>
    <hyperlink ref="E26" r:id="rId29" display="http://archeagedatabase.net/us/item/31579/"/>
    <hyperlink ref="R7" r:id="rId30" display="http://archeagedatabase.net/us/item/30903/"/>
    <hyperlink ref="R8" r:id="rId31" display="http://archeagedatabase.net/us/item/28481/"/>
    <hyperlink ref="R9" r:id="rId32" display="http://archeagedatabase.net/us/item/3564/"/>
    <hyperlink ref="R10" r:id="rId33" display="http://archeagedatabase.net/us/item/16284/"/>
    <hyperlink ref="R11" r:id="rId34" display="http://archeagedatabase.net/us/item/14629/"/>
    <hyperlink ref="R12" r:id="rId35" display="http://archeagedatabase.net/us/item/31579/"/>
    <hyperlink ref="D28" r:id="rId36" display="http://archeagedatabase.net/us/item/18970/"/>
    <hyperlink ref="E29" r:id="rId37" display="http://archeagedatabase.net/us/item/20136/"/>
    <hyperlink ref="F30" r:id="rId38" display="http://archeagedatabase.net/us/item/20135/"/>
    <hyperlink ref="G31" r:id="rId39" display="http://archeagedatabase.net/us/item/30903/"/>
    <hyperlink ref="G32" r:id="rId40" display="http://archeagedatabase.net/us/item/28481/"/>
    <hyperlink ref="G33" r:id="rId41" display="http://archeagedatabase.net/us/item/3667/"/>
    <hyperlink ref="F34" r:id="rId42" display="http://archeagedatabase.net/us/item/30903/"/>
    <hyperlink ref="F35" r:id="rId43" display="http://archeagedatabase.net/us/item/16284/"/>
    <hyperlink ref="F36" r:id="rId44" display="http://archeagedatabase.net/us/item/3622/"/>
    <hyperlink ref="E37" r:id="rId45" display="http://archeagedatabase.net/us/item/30903/"/>
    <hyperlink ref="E38" r:id="rId46" display="http://archeagedatabase.net/us/item/31579/"/>
    <hyperlink ref="R13" r:id="rId47" display="http://archeagedatabase.net/us/item/3667/"/>
    <hyperlink ref="R14" r:id="rId48" display="http://archeagedatabase.net/us/item/3622/"/>
    <hyperlink ref="D40" r:id="rId49" display="http://archeagedatabase.net/us/item/19042/"/>
    <hyperlink ref="E41" r:id="rId50" display="http://archeagedatabase.net/us/item/15584/"/>
    <hyperlink ref="F42" r:id="rId51" display="http://archeagedatabase.net/us/item/15583/"/>
    <hyperlink ref="G43" r:id="rId52" display="http://archeagedatabase.net/us/item/15582/"/>
    <hyperlink ref="H44" r:id="rId53" display="http://archeagedatabase.net/us/item/15581/"/>
    <hyperlink ref="I45" r:id="rId54" display="http://archeagedatabase.net/us/item/15580/"/>
    <hyperlink ref="J46" r:id="rId55" display="http://archeagedatabase.net/us/item/30903/"/>
    <hyperlink ref="I47" r:id="rId56" display="http://archeagedatabase.net/us/item/30903/"/>
    <hyperlink ref="I48" r:id="rId57" display="http://archeagedatabase.net/us/item/3627/"/>
    <hyperlink ref="H49" r:id="rId58" display="http://archeagedatabase.net/us/item/30903/"/>
    <hyperlink ref="H50" r:id="rId59" display="http://archeagedatabase.net/us/item/14630/"/>
    <hyperlink ref="G51" r:id="rId60" display="http://archeagedatabase.net/us/item/30903/"/>
    <hyperlink ref="G52" r:id="rId61" display="http://archeagedatabase.net/us/item/3671/"/>
    <hyperlink ref="F53" r:id="rId62" display="http://archeagedatabase.net/us/item/30903/"/>
    <hyperlink ref="F54" r:id="rId63" display="http://archeagedatabase.net/us/item/3680/"/>
    <hyperlink ref="E55" r:id="rId64" display="http://archeagedatabase.net/us/item/30903/"/>
    <hyperlink ref="E56" r:id="rId65" display="http://archeagedatabase.net/us/item/15767/"/>
    <hyperlink ref="R15" r:id="rId66" display="http://archeagedatabase.net/us/item/3627/"/>
    <hyperlink ref="R16" r:id="rId67" display="http://archeagedatabase.net/us/item/14630/"/>
    <hyperlink ref="R17" r:id="rId68" display="http://archeagedatabase.net/us/item/3671/"/>
    <hyperlink ref="R18" r:id="rId69" display="http://archeagedatabase.net/us/item/3680/"/>
    <hyperlink ref="R19" r:id="rId70" display="http://archeagedatabase.net/us/item/15767/"/>
    <hyperlink ref="D58" r:id="rId71" display="http://archeagedatabase.net/us/item/31775/"/>
    <hyperlink ref="F60" r:id="rId72" display="http://archeagedatabase.net/us/item/31773/"/>
    <hyperlink ref="G61" r:id="rId73" display="http://archeagedatabase.net/us/item/31772/"/>
    <hyperlink ref="H62" r:id="rId74" display="http://archeagedatabase.net/us/item/31771/"/>
    <hyperlink ref="I63" r:id="rId75" display="http://archeagedatabase.net/us/item/31770/"/>
    <hyperlink ref="J64" r:id="rId76" display="http://archeagedatabase.net/us/item/30903/"/>
    <hyperlink ref="I65" r:id="rId77" display="http://archeagedatabase.net/us/item/30903/"/>
    <hyperlink ref="R20" r:id="rId78" display="http://archeagedatabase.net/us/item/3713/"/>
    <hyperlink ref="I66" r:id="rId79" display="http://archeagedatabase.net/us/item/3713/"/>
    <hyperlink ref="H67" r:id="rId80" display="http://archeagedatabase.net/us/item/30903/"/>
    <hyperlink ref="H68" r:id="rId81" display="http://archeagedatabase.net/us/item/14631/"/>
    <hyperlink ref="G69" r:id="rId82" display="http://archeagedatabase.net/us/item/30903/"/>
    <hyperlink ref="G70" r:id="rId83" display="http://archeagedatabase.net/us/item/2178/"/>
    <hyperlink ref="F71" r:id="rId84" display="http://archeagedatabase.net/us/item/30903/"/>
    <hyperlink ref="F72" r:id="rId85" display="http://archeagedatabase.net/us/item/16290/"/>
    <hyperlink ref="E59" r:id="rId86" display="http://archeagedatabase.net/us/item/31774/"/>
    <hyperlink ref="E73" r:id="rId87" display="http://archeagedatabase.net/us/item/30903/"/>
    <hyperlink ref="E74" r:id="rId88" display="http://archeagedatabase.net/us/item/3675/"/>
    <hyperlink ref="R21" r:id="rId89" display="http://archeagedatabase.net/us/item/14631/"/>
    <hyperlink ref="R22" r:id="rId90" display="http://archeagedatabase.net/us/item/2178/"/>
    <hyperlink ref="R23" r:id="rId91" display="http://archeagedatabase.net/us/item/16290/"/>
    <hyperlink ref="R24" r:id="rId92" display="http://archeagedatabase.net/us/item/3675/"/>
    <hyperlink ref="D76" r:id="rId93" display="http://archeagedatabase.net/us/item/19043/"/>
    <hyperlink ref="E77" r:id="rId94" display="http://archeagedatabase.net/us/item/8527/"/>
    <hyperlink ref="F78" r:id="rId95" display="http://archeagedatabase.net/us/item/8524/"/>
    <hyperlink ref="G79" r:id="rId96" display="http://archeagedatabase.net/us/item/8521/"/>
    <hyperlink ref="H80" r:id="rId97" display="http://archeagedatabase.net/us/item/8518/"/>
    <hyperlink ref="I81" r:id="rId98" display="http://archeagedatabase.net/us/item/8515/"/>
    <hyperlink ref="J82" r:id="rId99" display="http://archeagedatabase.net/us/item/15582/"/>
    <hyperlink ref="J83" r:id="rId100" display="http://archeagedatabase.net/us/item/30903/"/>
    <hyperlink ref="I84" r:id="rId101" display="http://archeagedatabase.net/us/item/30903/"/>
    <hyperlink ref="I85" r:id="rId102" display="http://archeagedatabase.net/us/item/15767/"/>
    <hyperlink ref="H86" r:id="rId103" display="http://archeagedatabase.net/us/item/30903/"/>
    <hyperlink ref="H87" r:id="rId104" display="http://archeagedatabase.net/us/item/3680/"/>
    <hyperlink ref="G88" r:id="rId105" display="http://archeagedatabase.net/us/item/30903/"/>
    <hyperlink ref="G89" r:id="rId106" display="http://archeagedatabase.net/us/item/3671/"/>
    <hyperlink ref="F90" r:id="rId107" display="http://archeagedatabase.net/us/item/30903/"/>
    <hyperlink ref="F91" r:id="rId108" display="http://archeagedatabase.net/us/item/14630/"/>
    <hyperlink ref="E92" r:id="rId109" display="http://archeagedatabase.net/us/item/30903/"/>
    <hyperlink ref="E93" r:id="rId110" display="http://archeagedatabase.net/us/item/3627/"/>
    <hyperlink ref="D95" r:id="rId111" display="http://archeagedatabase.net/us/item/8504/"/>
    <hyperlink ref="E96" r:id="rId112" display="http://archeagedatabase.net/us/item/8503/"/>
    <hyperlink ref="F97" r:id="rId113" display="http://archeagedatabase.net/us/item/8502/"/>
    <hyperlink ref="G98" r:id="rId114" display="http://archeagedatabase.net/us/item/8501/"/>
    <hyperlink ref="H99" r:id="rId115" display="http://archeagedatabase.net/us/item/30899/"/>
    <hyperlink ref="G100" r:id="rId116" display="http://archeagedatabase.net/us/item/30899/"/>
    <hyperlink ref="G101" r:id="rId117" display="http://archeagedatabase.net/us/item/28481/"/>
    <hyperlink ref="F102" r:id="rId118" display="http://archeagedatabase.net/us/item/30899/"/>
    <hyperlink ref="F103" r:id="rId119" display="http://archeagedatabase.net/us/item/8036/"/>
    <hyperlink ref="E104" r:id="rId120" display="http://archeagedatabase.net/us/item/30899/"/>
    <hyperlink ref="E105" r:id="rId121" display="http://archeagedatabase.net/us/item/14620/"/>
    <hyperlink ref="E106" r:id="rId122" display="http://archeagedatabase.net/us/item/3588/"/>
    <hyperlink ref="R25" r:id="rId123" display="http://archeagedatabase.net/us/item/30899/"/>
    <hyperlink ref="R26" r:id="rId124" display="http://archeagedatabase.net/us/item/8036/"/>
    <hyperlink ref="R27" r:id="rId125" display="http://archeagedatabase.net/us/item/14620/"/>
    <hyperlink ref="R28" r:id="rId126" display="http://archeagedatabase.net/us/item/3588/"/>
    <hyperlink ref="D108" r:id="rId127" display="http://archeagedatabase.net/us/item/8488/"/>
    <hyperlink ref="E109" r:id="rId128" display="http://archeagedatabase.net/us/item/8487/"/>
    <hyperlink ref="F110" r:id="rId129" display="http://archeagedatabase.net/us/item/8486/"/>
    <hyperlink ref="G111" r:id="rId130" display="http://archeagedatabase.net/us/item/8485/"/>
    <hyperlink ref="H112" r:id="rId131" display="http://archeagedatabase.net/us/item/30905/"/>
    <hyperlink ref="H113" r:id="rId132" display="http://archeagedatabase.net/us/item/30901/"/>
    <hyperlink ref="G114" r:id="rId133" display="http://archeagedatabase.net/us/item/30905/"/>
    <hyperlink ref="G115" r:id="rId134" display="http://archeagedatabase.net/us/item/30901/"/>
    <hyperlink ref="G116" r:id="rId135" display="http://archeagedatabase.net/us/item/7992/"/>
    <hyperlink ref="G117" r:id="rId136" display="http://archeagedatabase.net/us/item/7747/"/>
    <hyperlink ref="F118" r:id="rId137" display="http://archeagedatabase.net/us/item/30905/"/>
    <hyperlink ref="F119" r:id="rId138" display="http://archeagedatabase.net/us/item/30901/"/>
    <hyperlink ref="F120" r:id="rId139" display="http://archeagedatabase.net/us/item/16273/"/>
    <hyperlink ref="F121" r:id="rId140" display="http://archeagedatabase.net/us/item/8048/"/>
    <hyperlink ref="E122" r:id="rId141" display="http://archeagedatabase.net/us/item/30905/"/>
    <hyperlink ref="E123" r:id="rId142" display="http://archeagedatabase.net/us/item/30901/"/>
    <hyperlink ref="E124" r:id="rId143" display="http://archeagedatabase.net/us/item/8055/"/>
    <hyperlink ref="E125" r:id="rId144" display="http://archeagedatabase.net/us/item/3507/"/>
    <hyperlink ref="R29" r:id="rId145" display="http://archeagedatabase.net/us/item/30905/"/>
    <hyperlink ref="R30" r:id="rId146" display="http://archeagedatabase.net/us/item/30901/"/>
    <hyperlink ref="R31" r:id="rId147" display="http://archeagedatabase.net/us/item/7992/"/>
    <hyperlink ref="R32" r:id="rId148" display="http://archeagedatabase.net/us/item/7747/"/>
    <hyperlink ref="R33" r:id="rId149" display="http://archeagedatabase.net/us/item/16273/"/>
    <hyperlink ref="R34" r:id="rId150" display="http://archeagedatabase.net/us/item/8048/"/>
    <hyperlink ref="R35" r:id="rId151" display="http://archeagedatabase.net/us/item/8055/"/>
    <hyperlink ref="R36" r:id="rId152" display="http://archeagedatabase.net/us/item/3507/"/>
    <hyperlink ref="R41" r:id="rId153" display="http://archeagedatabase.net/us/item/30903/"/>
    <hyperlink ref="R42" r:id="rId154" display="http://archeagedatabase.net/us/item/3627/"/>
    <hyperlink ref="R43" r:id="rId155" display="http://archeagedatabase.net/us/item/14630/"/>
    <hyperlink ref="R44" r:id="rId156" display="http://archeagedatabase.net/us/item/3671/"/>
    <hyperlink ref="R45" r:id="rId157" display="http://archeagedatabase.net/us/item/3680/"/>
    <hyperlink ref="R46" r:id="rId158" display="http://archeagedatabase.net/us/item/15767/"/>
  </hyperlinks>
  <pageMargins left="0.7" right="0.7" top="0.75" bottom="0.75" header="0.3" footer="0.3"/>
  <pageSetup paperSize="9" orientation="portrait" r:id="rId15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workbookViewId="0">
      <selection activeCell="L10" sqref="L10"/>
    </sheetView>
  </sheetViews>
  <sheetFormatPr defaultRowHeight="15" x14ac:dyDescent="0.25"/>
  <cols>
    <col min="14" max="14" width="15.85546875" customWidth="1"/>
  </cols>
  <sheetData>
    <row r="2" spans="2:14" x14ac:dyDescent="0.25">
      <c r="B2" s="2" t="s">
        <v>115</v>
      </c>
      <c r="K2">
        <f>L2*M2</f>
        <v>290</v>
      </c>
      <c r="L2">
        <v>14.5</v>
      </c>
      <c r="M2">
        <v>20</v>
      </c>
      <c r="N2" s="2" t="s">
        <v>39</v>
      </c>
    </row>
    <row r="3" spans="2:14" x14ac:dyDescent="0.25">
      <c r="B3">
        <v>1</v>
      </c>
      <c r="C3" s="2" t="s">
        <v>116</v>
      </c>
      <c r="K3">
        <f t="shared" ref="K3:K29" si="0">L3*M3</f>
        <v>500</v>
      </c>
      <c r="L3">
        <v>2.5</v>
      </c>
      <c r="M3">
        <v>200</v>
      </c>
      <c r="N3" s="2" t="s">
        <v>32</v>
      </c>
    </row>
    <row r="4" spans="2:14" x14ac:dyDescent="0.25">
      <c r="C4">
        <v>100</v>
      </c>
      <c r="D4" t="s">
        <v>117</v>
      </c>
      <c r="K4">
        <f t="shared" si="0"/>
        <v>91140</v>
      </c>
      <c r="L4">
        <v>98</v>
      </c>
      <c r="M4">
        <v>930</v>
      </c>
      <c r="N4" s="2" t="s">
        <v>31</v>
      </c>
    </row>
    <row r="5" spans="2:14" x14ac:dyDescent="0.25">
      <c r="B5">
        <v>1</v>
      </c>
      <c r="C5" s="2" t="s">
        <v>10</v>
      </c>
      <c r="K5">
        <f t="shared" si="0"/>
        <v>10000</v>
      </c>
      <c r="L5">
        <v>2</v>
      </c>
      <c r="M5">
        <v>5000</v>
      </c>
      <c r="N5" s="2" t="s">
        <v>128</v>
      </c>
    </row>
    <row r="6" spans="2:14" x14ac:dyDescent="0.25">
      <c r="C6">
        <v>10</v>
      </c>
      <c r="D6" s="2" t="s">
        <v>22</v>
      </c>
      <c r="K6">
        <f t="shared" si="0"/>
        <v>81</v>
      </c>
      <c r="L6">
        <v>2.7</v>
      </c>
      <c r="M6">
        <v>30</v>
      </c>
      <c r="N6" s="2" t="s">
        <v>21</v>
      </c>
    </row>
    <row r="7" spans="2:14" x14ac:dyDescent="0.25">
      <c r="D7">
        <v>8</v>
      </c>
      <c r="E7" s="2" t="s">
        <v>17</v>
      </c>
      <c r="K7">
        <f t="shared" si="0"/>
        <v>3400</v>
      </c>
      <c r="L7">
        <v>3.4</v>
      </c>
      <c r="M7">
        <v>1000</v>
      </c>
      <c r="N7" s="2" t="s">
        <v>168</v>
      </c>
    </row>
    <row r="8" spans="2:14" x14ac:dyDescent="0.25">
      <c r="E8">
        <v>3</v>
      </c>
      <c r="F8" s="2" t="s">
        <v>18</v>
      </c>
      <c r="K8">
        <f t="shared" si="0"/>
        <v>3150</v>
      </c>
      <c r="L8">
        <v>4.2</v>
      </c>
      <c r="M8">
        <v>750</v>
      </c>
      <c r="N8" s="2" t="s">
        <v>82</v>
      </c>
    </row>
    <row r="9" spans="2:14" x14ac:dyDescent="0.25">
      <c r="D9">
        <v>1</v>
      </c>
      <c r="E9" s="2" t="s">
        <v>20</v>
      </c>
      <c r="K9">
        <f t="shared" si="0"/>
        <v>250000</v>
      </c>
      <c r="L9">
        <v>10</v>
      </c>
      <c r="M9">
        <v>25000</v>
      </c>
      <c r="N9" s="2" t="s">
        <v>173</v>
      </c>
    </row>
    <row r="10" spans="2:14" x14ac:dyDescent="0.25">
      <c r="E10">
        <v>3</v>
      </c>
      <c r="F10" s="2" t="s">
        <v>21</v>
      </c>
      <c r="K10">
        <f t="shared" si="0"/>
        <v>2000</v>
      </c>
      <c r="L10">
        <v>400</v>
      </c>
      <c r="M10">
        <v>5</v>
      </c>
      <c r="N10" s="2" t="s">
        <v>135</v>
      </c>
    </row>
    <row r="11" spans="2:14" x14ac:dyDescent="0.25">
      <c r="D11">
        <v>1</v>
      </c>
      <c r="E11" s="2" t="s">
        <v>23</v>
      </c>
      <c r="K11">
        <f t="shared" si="0"/>
        <v>19475</v>
      </c>
      <c r="L11">
        <v>779</v>
      </c>
      <c r="M11">
        <v>25</v>
      </c>
      <c r="N11" s="2" t="s">
        <v>134</v>
      </c>
    </row>
    <row r="12" spans="2:14" x14ac:dyDescent="0.25">
      <c r="E12">
        <v>3</v>
      </c>
      <c r="F12" s="2" t="s">
        <v>24</v>
      </c>
      <c r="K12">
        <f t="shared" si="0"/>
        <v>11700</v>
      </c>
      <c r="L12">
        <v>78</v>
      </c>
      <c r="M12">
        <v>150</v>
      </c>
      <c r="N12" s="2" t="s">
        <v>26</v>
      </c>
    </row>
    <row r="13" spans="2:14" x14ac:dyDescent="0.25">
      <c r="D13">
        <v>1</v>
      </c>
      <c r="E13" s="2" t="s">
        <v>29</v>
      </c>
      <c r="K13">
        <f t="shared" si="0"/>
        <v>4800</v>
      </c>
      <c r="L13">
        <v>9.6</v>
      </c>
      <c r="M13">
        <v>500</v>
      </c>
      <c r="N13" s="2" t="s">
        <v>131</v>
      </c>
    </row>
    <row r="14" spans="2:14" x14ac:dyDescent="0.25">
      <c r="E14">
        <v>3</v>
      </c>
      <c r="F14" s="2" t="s">
        <v>31</v>
      </c>
      <c r="K14">
        <f t="shared" si="0"/>
        <v>48</v>
      </c>
      <c r="L14">
        <v>0.2</v>
      </c>
      <c r="M14">
        <v>240</v>
      </c>
      <c r="N14" s="2" t="s">
        <v>18</v>
      </c>
    </row>
    <row r="15" spans="2:14" x14ac:dyDescent="0.25">
      <c r="E15">
        <v>20</v>
      </c>
      <c r="F15" s="2" t="s">
        <v>32</v>
      </c>
      <c r="K15">
        <f t="shared" si="0"/>
        <v>3900</v>
      </c>
      <c r="L15">
        <v>5.2</v>
      </c>
      <c r="M15">
        <v>750</v>
      </c>
      <c r="N15" s="2" t="s">
        <v>64</v>
      </c>
    </row>
    <row r="16" spans="2:14" x14ac:dyDescent="0.25">
      <c r="E16">
        <v>20</v>
      </c>
      <c r="F16" s="2" t="s">
        <v>33</v>
      </c>
      <c r="K16">
        <f t="shared" si="0"/>
        <v>150</v>
      </c>
      <c r="L16">
        <v>5</v>
      </c>
      <c r="M16">
        <v>30</v>
      </c>
      <c r="N16" s="2" t="s">
        <v>37</v>
      </c>
    </row>
    <row r="17" spans="2:14" x14ac:dyDescent="0.25">
      <c r="C17">
        <v>5</v>
      </c>
      <c r="D17" s="2" t="s">
        <v>34</v>
      </c>
      <c r="K17">
        <f t="shared" si="0"/>
        <v>2675</v>
      </c>
      <c r="L17">
        <v>21.4</v>
      </c>
      <c r="M17">
        <v>125</v>
      </c>
      <c r="N17" s="2" t="s">
        <v>174</v>
      </c>
    </row>
    <row r="18" spans="2:14" x14ac:dyDescent="0.25">
      <c r="C18">
        <v>1</v>
      </c>
      <c r="D18" s="2" t="s">
        <v>35</v>
      </c>
      <c r="K18">
        <f t="shared" si="0"/>
        <v>99975</v>
      </c>
      <c r="L18">
        <v>645</v>
      </c>
      <c r="M18">
        <v>155</v>
      </c>
      <c r="N18" s="2" t="s">
        <v>34</v>
      </c>
    </row>
    <row r="19" spans="2:14" x14ac:dyDescent="0.25">
      <c r="D19">
        <v>3</v>
      </c>
      <c r="E19" s="2" t="s">
        <v>36</v>
      </c>
      <c r="K19">
        <f t="shared" si="0"/>
        <v>560</v>
      </c>
      <c r="L19">
        <v>2.8</v>
      </c>
      <c r="M19">
        <v>200</v>
      </c>
      <c r="N19" s="2" t="s">
        <v>33</v>
      </c>
    </row>
    <row r="20" spans="2:14" x14ac:dyDescent="0.25">
      <c r="D20">
        <v>30</v>
      </c>
      <c r="E20" s="2" t="s">
        <v>37</v>
      </c>
      <c r="K20">
        <f t="shared" si="0"/>
        <v>120</v>
      </c>
      <c r="L20">
        <v>4</v>
      </c>
      <c r="M20">
        <v>30</v>
      </c>
      <c r="N20" s="2" t="s">
        <v>38</v>
      </c>
    </row>
    <row r="21" spans="2:14" x14ac:dyDescent="0.25">
      <c r="D21">
        <v>30</v>
      </c>
      <c r="E21" s="2" t="s">
        <v>38</v>
      </c>
      <c r="K21">
        <f t="shared" si="0"/>
        <v>750</v>
      </c>
      <c r="L21">
        <v>5</v>
      </c>
      <c r="M21">
        <v>150</v>
      </c>
      <c r="N21" s="2" t="s">
        <v>122</v>
      </c>
    </row>
    <row r="22" spans="2:14" x14ac:dyDescent="0.25">
      <c r="D22">
        <v>20</v>
      </c>
      <c r="E22" s="2" t="s">
        <v>39</v>
      </c>
      <c r="K22">
        <f t="shared" si="0"/>
        <v>6300</v>
      </c>
      <c r="L22">
        <v>4.2</v>
      </c>
      <c r="M22">
        <v>1500</v>
      </c>
      <c r="N22" s="2" t="s">
        <v>171</v>
      </c>
    </row>
    <row r="23" spans="2:14" x14ac:dyDescent="0.25">
      <c r="B23">
        <v>5</v>
      </c>
      <c r="C23" s="2" t="s">
        <v>118</v>
      </c>
      <c r="K23">
        <f t="shared" si="0"/>
        <v>1000</v>
      </c>
      <c r="L23">
        <v>10</v>
      </c>
      <c r="M23">
        <v>100</v>
      </c>
      <c r="N23" s="2" t="s">
        <v>124</v>
      </c>
    </row>
    <row r="24" spans="2:14" x14ac:dyDescent="0.25">
      <c r="C24">
        <v>10</v>
      </c>
      <c r="D24" s="2" t="s">
        <v>119</v>
      </c>
      <c r="K24">
        <f t="shared" si="0"/>
        <v>2800</v>
      </c>
      <c r="L24">
        <v>2.8</v>
      </c>
      <c r="M24">
        <v>1000</v>
      </c>
      <c r="N24" s="2" t="s">
        <v>167</v>
      </c>
    </row>
    <row r="25" spans="2:14" x14ac:dyDescent="0.25">
      <c r="D25">
        <v>10</v>
      </c>
      <c r="E25" s="2" t="s">
        <v>57</v>
      </c>
      <c r="K25">
        <f t="shared" si="0"/>
        <v>9579</v>
      </c>
      <c r="L25">
        <v>103</v>
      </c>
      <c r="M25">
        <v>93</v>
      </c>
      <c r="N25" s="2" t="s">
        <v>36</v>
      </c>
    </row>
    <row r="26" spans="2:14" x14ac:dyDescent="0.25">
      <c r="E26">
        <v>3</v>
      </c>
      <c r="F26" s="2" t="s">
        <v>171</v>
      </c>
      <c r="K26">
        <f t="shared" si="0"/>
        <v>11000</v>
      </c>
      <c r="L26">
        <v>2.2000000000000002</v>
      </c>
      <c r="M26">
        <v>5000</v>
      </c>
      <c r="N26" s="2" t="s">
        <v>129</v>
      </c>
    </row>
    <row r="27" spans="2:14" x14ac:dyDescent="0.25">
      <c r="D27">
        <v>1</v>
      </c>
      <c r="E27" s="2" t="s">
        <v>120</v>
      </c>
      <c r="K27">
        <f t="shared" si="0"/>
        <v>506.99999999999994</v>
      </c>
      <c r="L27">
        <v>16.899999999999999</v>
      </c>
      <c r="M27">
        <v>30</v>
      </c>
      <c r="N27" s="2" t="s">
        <v>24</v>
      </c>
    </row>
    <row r="28" spans="2:14" x14ac:dyDescent="0.25">
      <c r="E28">
        <v>3</v>
      </c>
      <c r="F28" s="2" t="s">
        <v>31</v>
      </c>
      <c r="K28">
        <f t="shared" si="0"/>
        <v>660</v>
      </c>
      <c r="L28">
        <v>4.4000000000000004</v>
      </c>
      <c r="M28">
        <v>150</v>
      </c>
      <c r="N28" s="2" t="s">
        <v>123</v>
      </c>
    </row>
    <row r="29" spans="2:14" x14ac:dyDescent="0.25">
      <c r="E29">
        <v>20</v>
      </c>
      <c r="F29" s="2" t="s">
        <v>167</v>
      </c>
      <c r="K29">
        <f t="shared" si="0"/>
        <v>11250</v>
      </c>
      <c r="L29">
        <v>4.5</v>
      </c>
      <c r="M29">
        <v>2500</v>
      </c>
      <c r="N29" s="2" t="s">
        <v>133</v>
      </c>
    </row>
    <row r="30" spans="2:14" x14ac:dyDescent="0.25">
      <c r="E30">
        <v>20</v>
      </c>
      <c r="F30" s="2" t="s">
        <v>168</v>
      </c>
      <c r="K30">
        <f>SUM(K2:K29)</f>
        <v>547810</v>
      </c>
      <c r="N30" s="2"/>
    </row>
    <row r="31" spans="2:14" x14ac:dyDescent="0.25">
      <c r="C31">
        <v>5</v>
      </c>
      <c r="D31" s="2" t="s">
        <v>34</v>
      </c>
      <c r="M31" s="2"/>
    </row>
    <row r="32" spans="2:14" x14ac:dyDescent="0.25">
      <c r="C32">
        <v>1</v>
      </c>
      <c r="D32" s="2" t="s">
        <v>121</v>
      </c>
      <c r="M32" s="2"/>
    </row>
    <row r="33" spans="2:13" x14ac:dyDescent="0.25">
      <c r="D33">
        <v>3</v>
      </c>
      <c r="E33" s="2" t="s">
        <v>36</v>
      </c>
      <c r="M33" s="2"/>
    </row>
    <row r="34" spans="2:13" x14ac:dyDescent="0.25">
      <c r="D34">
        <v>30</v>
      </c>
      <c r="E34" s="2" t="s">
        <v>122</v>
      </c>
      <c r="M34" s="2"/>
    </row>
    <row r="35" spans="2:13" x14ac:dyDescent="0.25">
      <c r="D35">
        <v>30</v>
      </c>
      <c r="E35" s="2" t="s">
        <v>123</v>
      </c>
      <c r="M35" s="2"/>
    </row>
    <row r="36" spans="2:13" x14ac:dyDescent="0.25">
      <c r="D36">
        <v>20</v>
      </c>
      <c r="E36" s="2" t="s">
        <v>124</v>
      </c>
    </row>
    <row r="37" spans="2:13" x14ac:dyDescent="0.25">
      <c r="B37">
        <v>25</v>
      </c>
      <c r="C37" s="2" t="s">
        <v>125</v>
      </c>
    </row>
    <row r="38" spans="2:13" x14ac:dyDescent="0.25">
      <c r="C38">
        <v>10</v>
      </c>
      <c r="D38" s="2" t="s">
        <v>126</v>
      </c>
    </row>
    <row r="39" spans="2:13" x14ac:dyDescent="0.25">
      <c r="D39">
        <v>10</v>
      </c>
      <c r="E39" s="2" t="s">
        <v>58</v>
      </c>
    </row>
    <row r="40" spans="2:13" x14ac:dyDescent="0.25">
      <c r="E40">
        <v>10</v>
      </c>
      <c r="F40" s="2" t="s">
        <v>172</v>
      </c>
    </row>
    <row r="41" spans="2:13" x14ac:dyDescent="0.25">
      <c r="D41">
        <v>1</v>
      </c>
      <c r="E41" s="2" t="s">
        <v>127</v>
      </c>
    </row>
    <row r="42" spans="2:13" x14ac:dyDescent="0.25">
      <c r="E42">
        <v>3</v>
      </c>
      <c r="F42" s="2" t="s">
        <v>31</v>
      </c>
    </row>
    <row r="43" spans="2:13" x14ac:dyDescent="0.25">
      <c r="E43">
        <v>20</v>
      </c>
      <c r="F43" s="2" t="s">
        <v>128</v>
      </c>
    </row>
    <row r="44" spans="2:13" x14ac:dyDescent="0.25">
      <c r="E44">
        <v>20</v>
      </c>
      <c r="F44" s="2" t="s">
        <v>129</v>
      </c>
    </row>
    <row r="45" spans="2:13" x14ac:dyDescent="0.25">
      <c r="C45">
        <v>5</v>
      </c>
      <c r="D45" s="2" t="s">
        <v>34</v>
      </c>
    </row>
    <row r="46" spans="2:13" x14ac:dyDescent="0.25">
      <c r="C46">
        <v>1</v>
      </c>
      <c r="D46" s="2" t="s">
        <v>130</v>
      </c>
    </row>
    <row r="47" spans="2:13" x14ac:dyDescent="0.25">
      <c r="D47">
        <v>3</v>
      </c>
      <c r="E47" s="2" t="s">
        <v>36</v>
      </c>
    </row>
    <row r="48" spans="2:13" x14ac:dyDescent="0.25">
      <c r="D48">
        <v>30</v>
      </c>
      <c r="E48" s="2" t="s">
        <v>82</v>
      </c>
    </row>
    <row r="49" spans="2:5" x14ac:dyDescent="0.25">
      <c r="D49">
        <v>30</v>
      </c>
      <c r="E49" s="2" t="s">
        <v>64</v>
      </c>
    </row>
    <row r="50" spans="2:5" x14ac:dyDescent="0.25">
      <c r="D50">
        <v>20</v>
      </c>
      <c r="E50" s="2" t="s">
        <v>131</v>
      </c>
    </row>
    <row r="51" spans="2:5" x14ac:dyDescent="0.25">
      <c r="B51">
        <v>50</v>
      </c>
      <c r="C51" s="2" t="s">
        <v>25</v>
      </c>
    </row>
    <row r="52" spans="2:5" x14ac:dyDescent="0.25">
      <c r="C52">
        <v>3</v>
      </c>
      <c r="D52" s="2" t="s">
        <v>26</v>
      </c>
    </row>
    <row r="53" spans="2:5" x14ac:dyDescent="0.25">
      <c r="B53">
        <v>25</v>
      </c>
      <c r="C53" s="2" t="s">
        <v>132</v>
      </c>
    </row>
    <row r="54" spans="2:5" x14ac:dyDescent="0.25">
      <c r="C54">
        <v>2500</v>
      </c>
      <c r="D54" s="2" t="s">
        <v>133</v>
      </c>
    </row>
    <row r="55" spans="2:5" x14ac:dyDescent="0.25">
      <c r="C55">
        <v>25</v>
      </c>
      <c r="D55" s="2" t="s">
        <v>134</v>
      </c>
    </row>
    <row r="56" spans="2:5" x14ac:dyDescent="0.25">
      <c r="B56">
        <v>5</v>
      </c>
      <c r="C56" s="2" t="s">
        <v>135</v>
      </c>
    </row>
    <row r="57" spans="2:5" x14ac:dyDescent="0.25">
      <c r="B57">
        <v>5</v>
      </c>
      <c r="C57" s="2" t="s">
        <v>136</v>
      </c>
    </row>
    <row r="78" spans="1:6" x14ac:dyDescent="0.25">
      <c r="A78">
        <v>3690</v>
      </c>
      <c r="B78">
        <f>B79+C84*D84+B91+B98*D98</f>
        <v>2576</v>
      </c>
      <c r="C78">
        <v>1</v>
      </c>
      <c r="D78" s="2" t="s">
        <v>158</v>
      </c>
    </row>
    <row r="79" spans="1:6" x14ac:dyDescent="0.25">
      <c r="B79">
        <v>300</v>
      </c>
      <c r="D79">
        <v>1</v>
      </c>
      <c r="E79" s="2" t="s">
        <v>159</v>
      </c>
    </row>
    <row r="80" spans="1:6" x14ac:dyDescent="0.25">
      <c r="E80">
        <v>1</v>
      </c>
      <c r="F80" s="2" t="s">
        <v>160</v>
      </c>
    </row>
    <row r="81" spans="2:7" x14ac:dyDescent="0.25">
      <c r="E81">
        <v>2</v>
      </c>
      <c r="F81" s="2" t="s">
        <v>161</v>
      </c>
    </row>
    <row r="82" spans="2:7" x14ac:dyDescent="0.25">
      <c r="E82">
        <v>1</v>
      </c>
      <c r="F82" s="2" t="s">
        <v>162</v>
      </c>
    </row>
    <row r="83" spans="2:7" x14ac:dyDescent="0.25">
      <c r="E83">
        <v>2</v>
      </c>
      <c r="F83" s="2" t="s">
        <v>163</v>
      </c>
    </row>
    <row r="84" spans="2:7" x14ac:dyDescent="0.25">
      <c r="C84">
        <f>D85*E85+D87*E87</f>
        <v>546</v>
      </c>
      <c r="D84">
        <v>2</v>
      </c>
      <c r="E84" s="2" t="s">
        <v>164</v>
      </c>
    </row>
    <row r="85" spans="2:7" x14ac:dyDescent="0.25">
      <c r="C85">
        <v>27</v>
      </c>
      <c r="D85">
        <f>E86*F86</f>
        <v>8.1000000000000014</v>
      </c>
      <c r="E85">
        <v>10</v>
      </c>
      <c r="F85" s="2" t="s">
        <v>161</v>
      </c>
    </row>
    <row r="86" spans="2:7" x14ac:dyDescent="0.25">
      <c r="E86">
        <v>2.7</v>
      </c>
      <c r="F86">
        <v>3</v>
      </c>
      <c r="G86" s="2" t="s">
        <v>170</v>
      </c>
    </row>
    <row r="87" spans="2:7" x14ac:dyDescent="0.25">
      <c r="C87">
        <v>467</v>
      </c>
      <c r="D87">
        <f>E88*F88+E89*F89+E90*F90</f>
        <v>465</v>
      </c>
      <c r="E87">
        <v>1</v>
      </c>
      <c r="F87" s="2" t="s">
        <v>29</v>
      </c>
    </row>
    <row r="88" spans="2:7" x14ac:dyDescent="0.25">
      <c r="E88">
        <v>97</v>
      </c>
      <c r="F88">
        <v>3</v>
      </c>
      <c r="G88" s="2" t="s">
        <v>31</v>
      </c>
    </row>
    <row r="89" spans="2:7" x14ac:dyDescent="0.25">
      <c r="E89">
        <v>2.2000000000000002</v>
      </c>
      <c r="F89">
        <v>20</v>
      </c>
      <c r="G89" s="2" t="s">
        <v>32</v>
      </c>
    </row>
    <row r="90" spans="2:7" x14ac:dyDescent="0.25">
      <c r="E90">
        <v>6.5</v>
      </c>
      <c r="F90">
        <v>20</v>
      </c>
      <c r="G90" s="2" t="s">
        <v>33</v>
      </c>
    </row>
    <row r="91" spans="2:7" x14ac:dyDescent="0.25">
      <c r="B91">
        <v>826</v>
      </c>
      <c r="C91">
        <f>C92*E92+C94*E94</f>
        <v>725</v>
      </c>
      <c r="D91">
        <v>1</v>
      </c>
      <c r="E91" s="2" t="s">
        <v>165</v>
      </c>
    </row>
    <row r="92" spans="2:7" x14ac:dyDescent="0.25">
      <c r="C92">
        <v>22.5</v>
      </c>
      <c r="D92">
        <f>E93*F93</f>
        <v>17.399999999999999</v>
      </c>
      <c r="E92">
        <v>10</v>
      </c>
      <c r="F92" s="2" t="s">
        <v>162</v>
      </c>
    </row>
    <row r="93" spans="2:7" x14ac:dyDescent="0.25">
      <c r="E93">
        <v>5.8</v>
      </c>
      <c r="F93">
        <v>3</v>
      </c>
      <c r="G93" s="2" t="s">
        <v>166</v>
      </c>
    </row>
    <row r="94" spans="2:7" x14ac:dyDescent="0.25">
      <c r="C94">
        <v>500</v>
      </c>
      <c r="D94">
        <f>E95*F95+E96*F96+E97*F97</f>
        <v>407</v>
      </c>
      <c r="E94">
        <v>1</v>
      </c>
      <c r="F94" s="2" t="s">
        <v>120</v>
      </c>
    </row>
    <row r="95" spans="2:7" x14ac:dyDescent="0.25">
      <c r="E95">
        <v>97</v>
      </c>
      <c r="F95">
        <v>3</v>
      </c>
      <c r="G95" s="2" t="s">
        <v>31</v>
      </c>
    </row>
    <row r="96" spans="2:7" x14ac:dyDescent="0.25">
      <c r="E96">
        <v>2.8</v>
      </c>
      <c r="F96">
        <v>20</v>
      </c>
      <c r="G96" s="2" t="s">
        <v>167</v>
      </c>
    </row>
    <row r="97" spans="2:7" x14ac:dyDescent="0.25">
      <c r="E97">
        <v>3</v>
      </c>
      <c r="F97">
        <v>20</v>
      </c>
      <c r="G97" s="2" t="s">
        <v>168</v>
      </c>
    </row>
    <row r="98" spans="2:7" x14ac:dyDescent="0.25">
      <c r="B98">
        <v>179</v>
      </c>
      <c r="D98">
        <v>2</v>
      </c>
      <c r="E98" s="2" t="s">
        <v>169</v>
      </c>
    </row>
  </sheetData>
  <sortState ref="M2:O35">
    <sortCondition ref="M1"/>
  </sortState>
  <hyperlinks>
    <hyperlink ref="B2" r:id="rId1" display="http://archeagedatabase.net/us/item/29047/"/>
    <hyperlink ref="C3" r:id="rId2" display="http://archeagedatabase.net/us/item/29050/"/>
    <hyperlink ref="C5" r:id="rId3" display="http://archeagedatabase.net/us/item/16325/"/>
    <hyperlink ref="D6" r:id="rId4" display="http://archeagedatabase.net/us/item/8319/"/>
    <hyperlink ref="E7" r:id="rId5" display="http://archeagedatabase.net/us/item/8318/"/>
    <hyperlink ref="E9" r:id="rId6" display="http://archeagedatabase.net/us/item/8320/"/>
    <hyperlink ref="E11" r:id="rId7" display="http://archeagedatabase.net/us/item/17774/"/>
    <hyperlink ref="E13" r:id="rId8" display="http://archeagedatabase.net/us/item/19450/"/>
    <hyperlink ref="D17" r:id="rId9" display="http://archeagedatabase.net/us/item/23653/"/>
    <hyperlink ref="D18" r:id="rId10" display="http://archeagedatabase.net/us/item/19410/"/>
    <hyperlink ref="E19" r:id="rId11" display="http://archeagedatabase.net/us/item/32104/"/>
    <hyperlink ref="E20" r:id="rId12" display="http://archeagedatabase.net/us/item/3671/"/>
    <hyperlink ref="E21" r:id="rId13" display="http://archeagedatabase.net/us/item/3545/"/>
    <hyperlink ref="E22" r:id="rId14" display="http://archeagedatabase.net/us/item/18938/"/>
    <hyperlink ref="C23" r:id="rId15" display="http://archeagedatabase.net/us/item/16330/"/>
    <hyperlink ref="D24" r:id="rId16" display="http://archeagedatabase.net/us/item/16328/"/>
    <hyperlink ref="E25" r:id="rId17" display="http://archeagedatabase.net/us/item/16327/"/>
    <hyperlink ref="E27" r:id="rId18" display="http://archeagedatabase.net/us/item/19449/"/>
    <hyperlink ref="D31" r:id="rId19" display="http://archeagedatabase.net/us/item/23653/"/>
    <hyperlink ref="D32" r:id="rId20" display="http://archeagedatabase.net/us/item/19407/"/>
    <hyperlink ref="E33" r:id="rId21" display="http://archeagedatabase.net/us/item/32104/"/>
    <hyperlink ref="E34" r:id="rId22" display="http://archeagedatabase.net/us/item/8000/"/>
    <hyperlink ref="E35" r:id="rId23" display="http://archeagedatabase.net/us/item/8004/"/>
    <hyperlink ref="E36" r:id="rId24" display="http://archeagedatabase.net/us/item/18936/"/>
    <hyperlink ref="C37" r:id="rId25" display="http://archeagedatabase.net/us/item/16346/"/>
    <hyperlink ref="D38" r:id="rId26" display="http://archeagedatabase.net/us/item/16344/"/>
    <hyperlink ref="E39" r:id="rId27" display="http://archeagedatabase.net/us/item/8256/"/>
    <hyperlink ref="E41" r:id="rId28" display="http://archeagedatabase.net/us/item/19448/"/>
    <hyperlink ref="D45" r:id="rId29" display="http://archeagedatabase.net/us/item/23653/"/>
    <hyperlink ref="F42" r:id="rId30" display="http://archeagedatabase.net/us/item/32103/"/>
    <hyperlink ref="F43" r:id="rId31" display="http://archeagedatabase.net/us/item/3685/"/>
    <hyperlink ref="F44" r:id="rId32" display="http://archeagedatabase.net/us/item/3711/"/>
    <hyperlink ref="D46" r:id="rId33" display="http://archeagedatabase.net/us/item/19402/"/>
    <hyperlink ref="E47" r:id="rId34" display="http://archeagedatabase.net/us/item/32104/"/>
    <hyperlink ref="E48" r:id="rId35" display="http://archeagedatabase.net/us/item/2178/"/>
    <hyperlink ref="E49" r:id="rId36" display="http://archeagedatabase.net/us/item/3564/"/>
    <hyperlink ref="E50" r:id="rId37" display="http://archeagedatabase.net/us/item/18937/"/>
    <hyperlink ref="C51" r:id="rId38" display="http://archeagedatabase.net/us/item/17775/"/>
    <hyperlink ref="D52" r:id="rId39" display="http://archeagedatabase.net/us/item/8027/"/>
    <hyperlink ref="C53" r:id="rId40" display="http://archeagedatabase.net/us/item/26768/"/>
    <hyperlink ref="D54" r:id="rId41" display="http://archeagedatabase.net/us/item/26674/"/>
    <hyperlink ref="D55" r:id="rId42" display="http://archeagedatabase.net/us/item/26676/"/>
    <hyperlink ref="C56" r:id="rId43" display="http://archeagedatabase.net/us/item/8076/"/>
    <hyperlink ref="C57" r:id="rId44" display="http://archeagedatabase.net/us/item/16357/"/>
    <hyperlink ref="D78" r:id="rId45" display="http://archeagedatabase.net/us/item/23641/"/>
    <hyperlink ref="E79" r:id="rId46" display="http://archeagedatabase.net/us/item/20061/"/>
    <hyperlink ref="F80" r:id="rId47" display="http://archeagedatabase.net/us/item/23642/"/>
    <hyperlink ref="F81" r:id="rId48" display="http://archeagedatabase.net/us/item/8343/"/>
    <hyperlink ref="F82" r:id="rId49" display="http://archeagedatabase.net/us/item/8337/"/>
    <hyperlink ref="F83" r:id="rId50" display="http://archeagedatabase.net/us/item/24911/"/>
    <hyperlink ref="E84" r:id="rId51" display="http://archeagedatabase.net/us/item/16321/"/>
    <hyperlink ref="F85" r:id="rId52" display="http://archeagedatabase.net/us/item/8343/"/>
    <hyperlink ref="F87" r:id="rId53" display="http://archeagedatabase.net/us/item/19450/"/>
    <hyperlink ref="G88" r:id="rId54" display="http://archeagedatabase.net/us/item/32103/"/>
    <hyperlink ref="G89" r:id="rId55" display="http://archeagedatabase.net/us/item/3684/"/>
    <hyperlink ref="G90" r:id="rId56" display="http://archeagedatabase.net/us/item/3667/"/>
    <hyperlink ref="E91" r:id="rId57" display="http://archeagedatabase.net/us/item/16324/"/>
    <hyperlink ref="F92" r:id="rId58" display="http://archeagedatabase.net/us/item/8337/"/>
    <hyperlink ref="G93" r:id="rId59" display="http://archeagedatabase.net/us/item/8017/"/>
    <hyperlink ref="F94" r:id="rId60" display="http://archeagedatabase.net/us/item/19449/"/>
    <hyperlink ref="G95" r:id="rId61" display="http://archeagedatabase.net/us/item/32103/"/>
    <hyperlink ref="G96" r:id="rId62" display="http://archeagedatabase.net/us/item/784/"/>
    <hyperlink ref="G97" r:id="rId63" display="http://archeagedatabase.net/us/item/8013/"/>
    <hyperlink ref="E98" r:id="rId64" display="http://archeagedatabase.net/us/item/24912/"/>
    <hyperlink ref="G86" r:id="rId65" display="http://archeagedatabase.net/us/item/8008/"/>
    <hyperlink ref="F8" r:id="rId66" display="http://archeagedatabase.net/us/item/8022/"/>
    <hyperlink ref="F10" r:id="rId67" display="http://archeagedatabase.net/us/item/3411/"/>
    <hyperlink ref="F12" r:id="rId68" display="http://archeagedatabase.net/us/item/8023/"/>
    <hyperlink ref="F14" r:id="rId69" display="http://archeagedatabase.net/us/item/32103/"/>
    <hyperlink ref="F15" r:id="rId70" display="http://archeagedatabase.net/us/item/3684/"/>
    <hyperlink ref="F16" r:id="rId71" display="http://archeagedatabase.net/us/item/3667/"/>
    <hyperlink ref="F26" r:id="rId72" display="http://archeagedatabase.net/us/item/8007/"/>
    <hyperlink ref="F28" r:id="rId73" display="http://archeagedatabase.net/us/item/32103/"/>
    <hyperlink ref="F29" r:id="rId74" display="http://archeagedatabase.net/us/item/784/"/>
    <hyperlink ref="F30" r:id="rId75" display="http://archeagedatabase.net/us/item/8013/"/>
    <hyperlink ref="F40" r:id="rId76" display="http://archeagedatabase.net/us/item/8357/"/>
    <hyperlink ref="N14" r:id="rId77" display="http://archeagedatabase.net/us/item/8022/"/>
    <hyperlink ref="N6" r:id="rId78" display="http://archeagedatabase.net/us/item/3411/"/>
    <hyperlink ref="N27" r:id="rId79" display="http://archeagedatabase.net/us/item/8023/"/>
    <hyperlink ref="N4" r:id="rId80" display="http://archeagedatabase.net/us/item/32103/"/>
    <hyperlink ref="N3" r:id="rId81" display="http://archeagedatabase.net/us/item/3684/"/>
    <hyperlink ref="N19" r:id="rId82" display="http://archeagedatabase.net/us/item/3667/"/>
    <hyperlink ref="N25" r:id="rId83" display="http://archeagedatabase.net/us/item/32104/"/>
    <hyperlink ref="N16" r:id="rId84" display="http://archeagedatabase.net/us/item/3671/"/>
    <hyperlink ref="N20" r:id="rId85" display="http://archeagedatabase.net/us/item/3545/"/>
    <hyperlink ref="N2" r:id="rId86" display="http://archeagedatabase.net/us/item/18938/"/>
    <hyperlink ref="N22" r:id="rId87" display="http://archeagedatabase.net/us/item/8007/"/>
    <hyperlink ref="N24" r:id="rId88" display="http://archeagedatabase.net/us/item/784/"/>
    <hyperlink ref="N7" r:id="rId89" display="http://archeagedatabase.net/us/item/8013/"/>
    <hyperlink ref="N21" r:id="rId90" display="http://archeagedatabase.net/us/item/8000/"/>
    <hyperlink ref="N28" r:id="rId91" display="http://archeagedatabase.net/us/item/8004/"/>
    <hyperlink ref="N23" r:id="rId92" display="http://archeagedatabase.net/us/item/18936/"/>
    <hyperlink ref="N9" r:id="rId93" display="http://archeagedatabase.net/us/item/8357/"/>
    <hyperlink ref="N5" r:id="rId94" display="http://archeagedatabase.net/us/item/3685/"/>
    <hyperlink ref="N26" r:id="rId95" display="http://archeagedatabase.net/us/item/3711/"/>
    <hyperlink ref="N18" r:id="rId96" display="http://archeagedatabase.net/us/item/23653/"/>
    <hyperlink ref="N8" r:id="rId97" display="http://archeagedatabase.net/us/item/2178/"/>
    <hyperlink ref="N15" r:id="rId98" display="http://archeagedatabase.net/us/item/3564/"/>
    <hyperlink ref="N13" r:id="rId99" display="http://archeagedatabase.net/us/item/18937/"/>
    <hyperlink ref="N12" r:id="rId100" display="http://archeagedatabase.net/us/item/8027/"/>
    <hyperlink ref="N29" r:id="rId101" display="http://archeagedatabase.net/us/item/26674/"/>
    <hyperlink ref="N11" r:id="rId102" display="http://archeagedatabase.net/us/item/26676/"/>
    <hyperlink ref="N10" r:id="rId103" display="http://archeagedatabase.net/us/item/8076/"/>
    <hyperlink ref="N17" r:id="rId104" display="http://archeagedatabase.net/us/item/16348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Recipies</vt:lpstr>
      <vt:lpstr>Damage Reduction</vt:lpstr>
      <vt:lpstr>Consumables</vt:lpstr>
      <vt:lpstr>Misc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2014-10-10T07:41:25Z</dcterms:created>
  <dcterms:modified xsi:type="dcterms:W3CDTF">2015-01-30T00:33:28Z</dcterms:modified>
</cp:coreProperties>
</file>