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-df.live.net/99464ffcfb5c54c2/Website/keripo/gaming/fgo/"/>
    </mc:Choice>
  </mc:AlternateContent>
  <bookViews>
    <workbookView xWindow="0" yWindow="0" windowWidth="19200" windowHeight="6450"/>
  </bookViews>
  <sheets>
    <sheet name="NP Damage" sheetId="1" r:id="rId1"/>
    <sheet name="Reference" sheetId="2" r:id="rId2"/>
  </sheets>
  <definedNames>
    <definedName name="_xlnm._FilterDatabase" localSheetId="0" hidden="1">'NP Damage'!$A$1:$Y$407</definedName>
    <definedName name="BonusAtk">Reference!$F$1</definedName>
    <definedName name="cardDmgValue">Reference!$A$1:$B$3</definedName>
    <definedName name="CardType">Reference!$A$1:$A$3</definedName>
    <definedName name="Class">Reference!$C$1:$C$7</definedName>
    <definedName name="classAtkBonus">Reference!$C$1:$D$9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1" i="1" l="1"/>
  <c r="T230" i="1"/>
  <c r="T231" i="1"/>
  <c r="U231" i="1"/>
  <c r="U230" i="1"/>
  <c r="S230" i="1" l="1"/>
  <c r="Y220" i="1"/>
  <c r="Y221" i="1"/>
  <c r="S220" i="1"/>
  <c r="T220" i="1"/>
  <c r="U220" i="1"/>
  <c r="V220" i="1"/>
  <c r="S221" i="1"/>
  <c r="T221" i="1"/>
  <c r="U221" i="1"/>
  <c r="V221" i="1"/>
  <c r="V219" i="1"/>
  <c r="U219" i="1"/>
  <c r="T219" i="1"/>
  <c r="S219" i="1"/>
  <c r="Y219" i="1" s="1"/>
  <c r="V218" i="1"/>
  <c r="U218" i="1"/>
  <c r="T218" i="1"/>
  <c r="S218" i="1"/>
  <c r="Y218" i="1" l="1"/>
  <c r="V217" i="1"/>
  <c r="U217" i="1"/>
  <c r="T217" i="1"/>
  <c r="S217" i="1"/>
  <c r="V216" i="1"/>
  <c r="U216" i="1"/>
  <c r="T216" i="1"/>
  <c r="S216" i="1"/>
  <c r="S223" i="1"/>
  <c r="T223" i="1"/>
  <c r="U223" i="1"/>
  <c r="V223" i="1"/>
  <c r="V222" i="1"/>
  <c r="U222" i="1"/>
  <c r="T222" i="1"/>
  <c r="S222" i="1"/>
  <c r="S207" i="1"/>
  <c r="T207" i="1"/>
  <c r="U207" i="1"/>
  <c r="V207" i="1"/>
  <c r="V206" i="1"/>
  <c r="U206" i="1"/>
  <c r="T206" i="1"/>
  <c r="S206" i="1"/>
  <c r="V177" i="1"/>
  <c r="U177" i="1"/>
  <c r="T177" i="1"/>
  <c r="S177" i="1"/>
  <c r="V176" i="1"/>
  <c r="U176" i="1"/>
  <c r="T176" i="1"/>
  <c r="S176" i="1"/>
  <c r="S103" i="1"/>
  <c r="T103" i="1"/>
  <c r="U103" i="1"/>
  <c r="V103" i="1"/>
  <c r="V102" i="1"/>
  <c r="U102" i="1"/>
  <c r="T102" i="1"/>
  <c r="S102" i="1"/>
  <c r="S27" i="1"/>
  <c r="T27" i="1"/>
  <c r="U27" i="1"/>
  <c r="V27" i="1"/>
  <c r="V26" i="1"/>
  <c r="U26" i="1"/>
  <c r="T26" i="1"/>
  <c r="S26" i="1"/>
  <c r="S25" i="1"/>
  <c r="T25" i="1"/>
  <c r="U25" i="1"/>
  <c r="V25" i="1"/>
  <c r="V24" i="1"/>
  <c r="U24" i="1"/>
  <c r="T24" i="1"/>
  <c r="S24" i="1"/>
  <c r="S21" i="1"/>
  <c r="T21" i="1"/>
  <c r="U21" i="1"/>
  <c r="V21" i="1"/>
  <c r="V20" i="1"/>
  <c r="U20" i="1"/>
  <c r="T20" i="1"/>
  <c r="S20" i="1"/>
  <c r="V407" i="1"/>
  <c r="U407" i="1"/>
  <c r="T407" i="1"/>
  <c r="S407" i="1"/>
  <c r="V406" i="1"/>
  <c r="U406" i="1"/>
  <c r="T406" i="1"/>
  <c r="S406" i="1"/>
  <c r="V405" i="1"/>
  <c r="U405" i="1"/>
  <c r="T405" i="1"/>
  <c r="S405" i="1"/>
  <c r="V404" i="1"/>
  <c r="U404" i="1"/>
  <c r="T404" i="1"/>
  <c r="S404" i="1"/>
  <c r="V403" i="1"/>
  <c r="U403" i="1"/>
  <c r="T403" i="1"/>
  <c r="S403" i="1"/>
  <c r="V402" i="1"/>
  <c r="U402" i="1"/>
  <c r="T402" i="1"/>
  <c r="S402" i="1"/>
  <c r="V401" i="1"/>
  <c r="U401" i="1"/>
  <c r="T401" i="1"/>
  <c r="S401" i="1"/>
  <c r="V400" i="1"/>
  <c r="U400" i="1"/>
  <c r="T400" i="1"/>
  <c r="S400" i="1"/>
  <c r="V399" i="1"/>
  <c r="U399" i="1"/>
  <c r="T399" i="1"/>
  <c r="S399" i="1"/>
  <c r="V398" i="1"/>
  <c r="U398" i="1"/>
  <c r="T398" i="1"/>
  <c r="S398" i="1"/>
  <c r="V397" i="1"/>
  <c r="U397" i="1"/>
  <c r="T397" i="1"/>
  <c r="S397" i="1"/>
  <c r="V396" i="1"/>
  <c r="U396" i="1"/>
  <c r="T396" i="1"/>
  <c r="S396" i="1"/>
  <c r="V395" i="1"/>
  <c r="U395" i="1"/>
  <c r="T395" i="1"/>
  <c r="S395" i="1"/>
  <c r="V394" i="1"/>
  <c r="U394" i="1"/>
  <c r="T394" i="1"/>
  <c r="S394" i="1"/>
  <c r="V393" i="1"/>
  <c r="U393" i="1"/>
  <c r="T393" i="1"/>
  <c r="S393" i="1"/>
  <c r="V392" i="1"/>
  <c r="U392" i="1"/>
  <c r="T392" i="1"/>
  <c r="S392" i="1"/>
  <c r="V391" i="1"/>
  <c r="U391" i="1"/>
  <c r="T391" i="1"/>
  <c r="S391" i="1"/>
  <c r="V390" i="1"/>
  <c r="U390" i="1"/>
  <c r="T390" i="1"/>
  <c r="S390" i="1"/>
  <c r="V389" i="1"/>
  <c r="U389" i="1"/>
  <c r="T389" i="1"/>
  <c r="S389" i="1"/>
  <c r="V388" i="1"/>
  <c r="U388" i="1"/>
  <c r="T388" i="1"/>
  <c r="S388" i="1"/>
  <c r="V387" i="1"/>
  <c r="U387" i="1"/>
  <c r="T387" i="1"/>
  <c r="S387" i="1"/>
  <c r="V386" i="1"/>
  <c r="U386" i="1"/>
  <c r="T386" i="1"/>
  <c r="S386" i="1"/>
  <c r="V385" i="1"/>
  <c r="U385" i="1"/>
  <c r="T385" i="1"/>
  <c r="S385" i="1"/>
  <c r="V384" i="1"/>
  <c r="U384" i="1"/>
  <c r="T384" i="1"/>
  <c r="S384" i="1"/>
  <c r="V383" i="1"/>
  <c r="U383" i="1"/>
  <c r="T383" i="1"/>
  <c r="S383" i="1"/>
  <c r="V382" i="1"/>
  <c r="U382" i="1"/>
  <c r="T382" i="1"/>
  <c r="S382" i="1"/>
  <c r="V381" i="1"/>
  <c r="U381" i="1"/>
  <c r="T381" i="1"/>
  <c r="S381" i="1"/>
  <c r="V380" i="1"/>
  <c r="U380" i="1"/>
  <c r="T380" i="1"/>
  <c r="S380" i="1"/>
  <c r="V379" i="1"/>
  <c r="U379" i="1"/>
  <c r="T379" i="1"/>
  <c r="S379" i="1"/>
  <c r="V378" i="1"/>
  <c r="U378" i="1"/>
  <c r="T378" i="1"/>
  <c r="S378" i="1"/>
  <c r="V377" i="1"/>
  <c r="U377" i="1"/>
  <c r="T377" i="1"/>
  <c r="S377" i="1"/>
  <c r="V376" i="1"/>
  <c r="U376" i="1"/>
  <c r="T376" i="1"/>
  <c r="S376" i="1"/>
  <c r="V375" i="1"/>
  <c r="U375" i="1"/>
  <c r="T375" i="1"/>
  <c r="S375" i="1"/>
  <c r="V374" i="1"/>
  <c r="U374" i="1"/>
  <c r="T374" i="1"/>
  <c r="S374" i="1"/>
  <c r="V373" i="1"/>
  <c r="U373" i="1"/>
  <c r="T373" i="1"/>
  <c r="S373" i="1"/>
  <c r="V372" i="1"/>
  <c r="U372" i="1"/>
  <c r="T372" i="1"/>
  <c r="S372" i="1"/>
  <c r="V371" i="1"/>
  <c r="U371" i="1"/>
  <c r="T371" i="1"/>
  <c r="S371" i="1"/>
  <c r="V370" i="1"/>
  <c r="U370" i="1"/>
  <c r="T370" i="1"/>
  <c r="S370" i="1"/>
  <c r="V369" i="1"/>
  <c r="U369" i="1"/>
  <c r="T369" i="1"/>
  <c r="S369" i="1"/>
  <c r="V368" i="1"/>
  <c r="U368" i="1"/>
  <c r="T368" i="1"/>
  <c r="S368" i="1"/>
  <c r="V367" i="1"/>
  <c r="U367" i="1"/>
  <c r="T367" i="1"/>
  <c r="S367" i="1"/>
  <c r="V366" i="1"/>
  <c r="U366" i="1"/>
  <c r="T366" i="1"/>
  <c r="S366" i="1"/>
  <c r="V365" i="1"/>
  <c r="U365" i="1"/>
  <c r="T365" i="1"/>
  <c r="S365" i="1"/>
  <c r="V364" i="1"/>
  <c r="U364" i="1"/>
  <c r="T364" i="1"/>
  <c r="S364" i="1"/>
  <c r="V363" i="1"/>
  <c r="U363" i="1"/>
  <c r="T363" i="1"/>
  <c r="S363" i="1"/>
  <c r="V362" i="1"/>
  <c r="U362" i="1"/>
  <c r="T362" i="1"/>
  <c r="S362" i="1"/>
  <c r="V361" i="1"/>
  <c r="U361" i="1"/>
  <c r="T361" i="1"/>
  <c r="S361" i="1"/>
  <c r="V360" i="1"/>
  <c r="U360" i="1"/>
  <c r="T360" i="1"/>
  <c r="S360" i="1"/>
  <c r="V359" i="1"/>
  <c r="U359" i="1"/>
  <c r="T359" i="1"/>
  <c r="S359" i="1"/>
  <c r="V358" i="1"/>
  <c r="U358" i="1"/>
  <c r="T358" i="1"/>
  <c r="S358" i="1"/>
  <c r="V357" i="1"/>
  <c r="U357" i="1"/>
  <c r="T357" i="1"/>
  <c r="S357" i="1"/>
  <c r="V356" i="1"/>
  <c r="U356" i="1"/>
  <c r="T356" i="1"/>
  <c r="S356" i="1"/>
  <c r="V355" i="1"/>
  <c r="U355" i="1"/>
  <c r="T355" i="1"/>
  <c r="S355" i="1"/>
  <c r="V354" i="1"/>
  <c r="U354" i="1"/>
  <c r="T354" i="1"/>
  <c r="S354" i="1"/>
  <c r="V353" i="1"/>
  <c r="U353" i="1"/>
  <c r="T353" i="1"/>
  <c r="S353" i="1"/>
  <c r="V352" i="1"/>
  <c r="U352" i="1"/>
  <c r="T352" i="1"/>
  <c r="S352" i="1"/>
  <c r="V351" i="1"/>
  <c r="U351" i="1"/>
  <c r="T351" i="1"/>
  <c r="S351" i="1"/>
  <c r="V350" i="1"/>
  <c r="U350" i="1"/>
  <c r="T350" i="1"/>
  <c r="S350" i="1"/>
  <c r="V349" i="1"/>
  <c r="U349" i="1"/>
  <c r="T349" i="1"/>
  <c r="S349" i="1"/>
  <c r="V348" i="1"/>
  <c r="U348" i="1"/>
  <c r="T348" i="1"/>
  <c r="S348" i="1"/>
  <c r="V347" i="1"/>
  <c r="U347" i="1"/>
  <c r="T347" i="1"/>
  <c r="S347" i="1"/>
  <c r="V346" i="1"/>
  <c r="U346" i="1"/>
  <c r="T346" i="1"/>
  <c r="S346" i="1"/>
  <c r="V345" i="1"/>
  <c r="U345" i="1"/>
  <c r="T345" i="1"/>
  <c r="S345" i="1"/>
  <c r="V344" i="1"/>
  <c r="U344" i="1"/>
  <c r="T344" i="1"/>
  <c r="S344" i="1"/>
  <c r="V343" i="1"/>
  <c r="U343" i="1"/>
  <c r="T343" i="1"/>
  <c r="S343" i="1"/>
  <c r="V342" i="1"/>
  <c r="U342" i="1"/>
  <c r="T342" i="1"/>
  <c r="S342" i="1"/>
  <c r="V341" i="1"/>
  <c r="U341" i="1"/>
  <c r="T341" i="1"/>
  <c r="S341" i="1"/>
  <c r="V340" i="1"/>
  <c r="U340" i="1"/>
  <c r="T340" i="1"/>
  <c r="S340" i="1"/>
  <c r="V339" i="1"/>
  <c r="U339" i="1"/>
  <c r="T339" i="1"/>
  <c r="S339" i="1"/>
  <c r="V338" i="1"/>
  <c r="U338" i="1"/>
  <c r="T338" i="1"/>
  <c r="S338" i="1"/>
  <c r="V337" i="1"/>
  <c r="U337" i="1"/>
  <c r="T337" i="1"/>
  <c r="S337" i="1"/>
  <c r="V336" i="1"/>
  <c r="U336" i="1"/>
  <c r="T336" i="1"/>
  <c r="S336" i="1"/>
  <c r="V335" i="1"/>
  <c r="U335" i="1"/>
  <c r="T335" i="1"/>
  <c r="S335" i="1"/>
  <c r="V334" i="1"/>
  <c r="U334" i="1"/>
  <c r="T334" i="1"/>
  <c r="S334" i="1"/>
  <c r="V333" i="1"/>
  <c r="U333" i="1"/>
  <c r="T333" i="1"/>
  <c r="S333" i="1"/>
  <c r="V332" i="1"/>
  <c r="U332" i="1"/>
  <c r="T332" i="1"/>
  <c r="S332" i="1"/>
  <c r="V331" i="1"/>
  <c r="U331" i="1"/>
  <c r="T331" i="1"/>
  <c r="S331" i="1"/>
  <c r="V330" i="1"/>
  <c r="U330" i="1"/>
  <c r="T330" i="1"/>
  <c r="S330" i="1"/>
  <c r="V329" i="1"/>
  <c r="U329" i="1"/>
  <c r="T329" i="1"/>
  <c r="S329" i="1"/>
  <c r="V328" i="1"/>
  <c r="U328" i="1"/>
  <c r="T328" i="1"/>
  <c r="S328" i="1"/>
  <c r="V327" i="1"/>
  <c r="U327" i="1"/>
  <c r="T327" i="1"/>
  <c r="S327" i="1"/>
  <c r="V326" i="1"/>
  <c r="U326" i="1"/>
  <c r="T326" i="1"/>
  <c r="S326" i="1"/>
  <c r="V325" i="1"/>
  <c r="U325" i="1"/>
  <c r="T325" i="1"/>
  <c r="S325" i="1"/>
  <c r="V324" i="1"/>
  <c r="U324" i="1"/>
  <c r="T324" i="1"/>
  <c r="S324" i="1"/>
  <c r="V323" i="1"/>
  <c r="U323" i="1"/>
  <c r="T323" i="1"/>
  <c r="S323" i="1"/>
  <c r="V322" i="1"/>
  <c r="U322" i="1"/>
  <c r="T322" i="1"/>
  <c r="S322" i="1"/>
  <c r="V321" i="1"/>
  <c r="U321" i="1"/>
  <c r="T321" i="1"/>
  <c r="S321" i="1"/>
  <c r="V320" i="1"/>
  <c r="U320" i="1"/>
  <c r="T320" i="1"/>
  <c r="S320" i="1"/>
  <c r="V319" i="1"/>
  <c r="U319" i="1"/>
  <c r="T319" i="1"/>
  <c r="S319" i="1"/>
  <c r="V318" i="1"/>
  <c r="U318" i="1"/>
  <c r="T318" i="1"/>
  <c r="S318" i="1"/>
  <c r="V317" i="1"/>
  <c r="U317" i="1"/>
  <c r="T317" i="1"/>
  <c r="S317" i="1"/>
  <c r="V316" i="1"/>
  <c r="U316" i="1"/>
  <c r="T316" i="1"/>
  <c r="S316" i="1"/>
  <c r="V315" i="1"/>
  <c r="U315" i="1"/>
  <c r="T315" i="1"/>
  <c r="S315" i="1"/>
  <c r="V314" i="1"/>
  <c r="U314" i="1"/>
  <c r="T314" i="1"/>
  <c r="S314" i="1"/>
  <c r="V313" i="1"/>
  <c r="U313" i="1"/>
  <c r="T313" i="1"/>
  <c r="S313" i="1"/>
  <c r="V312" i="1"/>
  <c r="U312" i="1"/>
  <c r="T312" i="1"/>
  <c r="S312" i="1"/>
  <c r="V311" i="1"/>
  <c r="U311" i="1"/>
  <c r="T311" i="1"/>
  <c r="S311" i="1"/>
  <c r="V310" i="1"/>
  <c r="U310" i="1"/>
  <c r="T310" i="1"/>
  <c r="S310" i="1"/>
  <c r="V309" i="1"/>
  <c r="U309" i="1"/>
  <c r="T309" i="1"/>
  <c r="S309" i="1"/>
  <c r="V308" i="1"/>
  <c r="U308" i="1"/>
  <c r="T308" i="1"/>
  <c r="S308" i="1"/>
  <c r="V307" i="1"/>
  <c r="U307" i="1"/>
  <c r="T307" i="1"/>
  <c r="S307" i="1"/>
  <c r="V306" i="1"/>
  <c r="U306" i="1"/>
  <c r="T306" i="1"/>
  <c r="S306" i="1"/>
  <c r="V305" i="1"/>
  <c r="U305" i="1"/>
  <c r="T305" i="1"/>
  <c r="S305" i="1"/>
  <c r="V304" i="1"/>
  <c r="U304" i="1"/>
  <c r="T304" i="1"/>
  <c r="S304" i="1"/>
  <c r="V303" i="1"/>
  <c r="U303" i="1"/>
  <c r="T303" i="1"/>
  <c r="S303" i="1"/>
  <c r="V302" i="1"/>
  <c r="U302" i="1"/>
  <c r="T302" i="1"/>
  <c r="S302" i="1"/>
  <c r="V301" i="1"/>
  <c r="U301" i="1"/>
  <c r="T301" i="1"/>
  <c r="S301" i="1"/>
  <c r="V300" i="1"/>
  <c r="U300" i="1"/>
  <c r="T300" i="1"/>
  <c r="S300" i="1"/>
  <c r="V299" i="1"/>
  <c r="U299" i="1"/>
  <c r="T299" i="1"/>
  <c r="S299" i="1"/>
  <c r="V298" i="1"/>
  <c r="U298" i="1"/>
  <c r="T298" i="1"/>
  <c r="S298" i="1"/>
  <c r="V297" i="1"/>
  <c r="U297" i="1"/>
  <c r="T297" i="1"/>
  <c r="S297" i="1"/>
  <c r="V296" i="1"/>
  <c r="U296" i="1"/>
  <c r="T296" i="1"/>
  <c r="S296" i="1"/>
  <c r="V295" i="1"/>
  <c r="U295" i="1"/>
  <c r="T295" i="1"/>
  <c r="S295" i="1"/>
  <c r="V294" i="1"/>
  <c r="U294" i="1"/>
  <c r="T294" i="1"/>
  <c r="S294" i="1"/>
  <c r="V293" i="1"/>
  <c r="U293" i="1"/>
  <c r="T293" i="1"/>
  <c r="S293" i="1"/>
  <c r="V292" i="1"/>
  <c r="U292" i="1"/>
  <c r="T292" i="1"/>
  <c r="S292" i="1"/>
  <c r="V291" i="1"/>
  <c r="U291" i="1"/>
  <c r="T291" i="1"/>
  <c r="S291" i="1"/>
  <c r="V290" i="1"/>
  <c r="U290" i="1"/>
  <c r="T290" i="1"/>
  <c r="S290" i="1"/>
  <c r="V289" i="1"/>
  <c r="U289" i="1"/>
  <c r="T289" i="1"/>
  <c r="S289" i="1"/>
  <c r="V288" i="1"/>
  <c r="U288" i="1"/>
  <c r="T288" i="1"/>
  <c r="S288" i="1"/>
  <c r="V287" i="1"/>
  <c r="U287" i="1"/>
  <c r="T287" i="1"/>
  <c r="S287" i="1"/>
  <c r="V286" i="1"/>
  <c r="U286" i="1"/>
  <c r="T286" i="1"/>
  <c r="S286" i="1"/>
  <c r="V285" i="1"/>
  <c r="U285" i="1"/>
  <c r="T285" i="1"/>
  <c r="S285" i="1"/>
  <c r="V284" i="1"/>
  <c r="U284" i="1"/>
  <c r="T284" i="1"/>
  <c r="S284" i="1"/>
  <c r="V283" i="1"/>
  <c r="U283" i="1"/>
  <c r="T283" i="1"/>
  <c r="S283" i="1"/>
  <c r="V282" i="1"/>
  <c r="U282" i="1"/>
  <c r="T282" i="1"/>
  <c r="S282" i="1"/>
  <c r="V281" i="1"/>
  <c r="U281" i="1"/>
  <c r="T281" i="1"/>
  <c r="S281" i="1"/>
  <c r="V280" i="1"/>
  <c r="U280" i="1"/>
  <c r="T280" i="1"/>
  <c r="S280" i="1"/>
  <c r="V279" i="1"/>
  <c r="U279" i="1"/>
  <c r="T279" i="1"/>
  <c r="S279" i="1"/>
  <c r="V278" i="1"/>
  <c r="U278" i="1"/>
  <c r="T278" i="1"/>
  <c r="S278" i="1"/>
  <c r="V277" i="1"/>
  <c r="U277" i="1"/>
  <c r="T277" i="1"/>
  <c r="S277" i="1"/>
  <c r="V276" i="1"/>
  <c r="U276" i="1"/>
  <c r="T276" i="1"/>
  <c r="S276" i="1"/>
  <c r="V275" i="1"/>
  <c r="U275" i="1"/>
  <c r="T275" i="1"/>
  <c r="S275" i="1"/>
  <c r="V274" i="1"/>
  <c r="U274" i="1"/>
  <c r="T274" i="1"/>
  <c r="S274" i="1"/>
  <c r="V273" i="1"/>
  <c r="U273" i="1"/>
  <c r="T273" i="1"/>
  <c r="S273" i="1"/>
  <c r="V272" i="1"/>
  <c r="U272" i="1"/>
  <c r="T272" i="1"/>
  <c r="S272" i="1"/>
  <c r="V271" i="1"/>
  <c r="U271" i="1"/>
  <c r="T271" i="1"/>
  <c r="S271" i="1"/>
  <c r="V270" i="1"/>
  <c r="U270" i="1"/>
  <c r="T270" i="1"/>
  <c r="S270" i="1"/>
  <c r="V269" i="1"/>
  <c r="U269" i="1"/>
  <c r="T269" i="1"/>
  <c r="S269" i="1"/>
  <c r="V268" i="1"/>
  <c r="U268" i="1"/>
  <c r="T268" i="1"/>
  <c r="S268" i="1"/>
  <c r="V267" i="1"/>
  <c r="U267" i="1"/>
  <c r="T267" i="1"/>
  <c r="S267" i="1"/>
  <c r="V266" i="1"/>
  <c r="U266" i="1"/>
  <c r="T266" i="1"/>
  <c r="S266" i="1"/>
  <c r="V265" i="1"/>
  <c r="U265" i="1"/>
  <c r="T265" i="1"/>
  <c r="S265" i="1"/>
  <c r="V264" i="1"/>
  <c r="U264" i="1"/>
  <c r="T264" i="1"/>
  <c r="S264" i="1"/>
  <c r="V263" i="1"/>
  <c r="U263" i="1"/>
  <c r="T263" i="1"/>
  <c r="S263" i="1"/>
  <c r="V262" i="1"/>
  <c r="U262" i="1"/>
  <c r="T262" i="1"/>
  <c r="S262" i="1"/>
  <c r="V261" i="1"/>
  <c r="U261" i="1"/>
  <c r="T261" i="1"/>
  <c r="S261" i="1"/>
  <c r="V260" i="1"/>
  <c r="U260" i="1"/>
  <c r="T260" i="1"/>
  <c r="S260" i="1"/>
  <c r="V259" i="1"/>
  <c r="U259" i="1"/>
  <c r="T259" i="1"/>
  <c r="S259" i="1"/>
  <c r="V258" i="1"/>
  <c r="U258" i="1"/>
  <c r="T258" i="1"/>
  <c r="S258" i="1"/>
  <c r="V257" i="1"/>
  <c r="U257" i="1"/>
  <c r="T257" i="1"/>
  <c r="S257" i="1"/>
  <c r="V256" i="1"/>
  <c r="U256" i="1"/>
  <c r="T256" i="1"/>
  <c r="S256" i="1"/>
  <c r="V255" i="1"/>
  <c r="U255" i="1"/>
  <c r="T255" i="1"/>
  <c r="S255" i="1"/>
  <c r="V254" i="1"/>
  <c r="U254" i="1"/>
  <c r="T254" i="1"/>
  <c r="S254" i="1"/>
  <c r="V253" i="1"/>
  <c r="U253" i="1"/>
  <c r="T253" i="1"/>
  <c r="S253" i="1"/>
  <c r="V252" i="1"/>
  <c r="U252" i="1"/>
  <c r="T252" i="1"/>
  <c r="S252" i="1"/>
  <c r="V251" i="1"/>
  <c r="U251" i="1"/>
  <c r="T251" i="1"/>
  <c r="S251" i="1"/>
  <c r="V250" i="1"/>
  <c r="U250" i="1"/>
  <c r="T250" i="1"/>
  <c r="S250" i="1"/>
  <c r="V249" i="1"/>
  <c r="U249" i="1"/>
  <c r="T249" i="1"/>
  <c r="S249" i="1"/>
  <c r="V248" i="1"/>
  <c r="U248" i="1"/>
  <c r="T248" i="1"/>
  <c r="S248" i="1"/>
  <c r="V247" i="1"/>
  <c r="U247" i="1"/>
  <c r="T247" i="1"/>
  <c r="S247" i="1"/>
  <c r="V246" i="1"/>
  <c r="U246" i="1"/>
  <c r="T246" i="1"/>
  <c r="S246" i="1"/>
  <c r="V245" i="1"/>
  <c r="U245" i="1"/>
  <c r="T245" i="1"/>
  <c r="S245" i="1"/>
  <c r="V244" i="1"/>
  <c r="U244" i="1"/>
  <c r="T244" i="1"/>
  <c r="S244" i="1"/>
  <c r="V243" i="1"/>
  <c r="U243" i="1"/>
  <c r="T243" i="1"/>
  <c r="S243" i="1"/>
  <c r="V242" i="1"/>
  <c r="U242" i="1"/>
  <c r="T242" i="1"/>
  <c r="S242" i="1"/>
  <c r="V241" i="1"/>
  <c r="U241" i="1"/>
  <c r="T241" i="1"/>
  <c r="S241" i="1"/>
  <c r="V240" i="1"/>
  <c r="U240" i="1"/>
  <c r="T240" i="1"/>
  <c r="S240" i="1"/>
  <c r="V239" i="1"/>
  <c r="U239" i="1"/>
  <c r="T239" i="1"/>
  <c r="S239" i="1"/>
  <c r="V238" i="1"/>
  <c r="U238" i="1"/>
  <c r="T238" i="1"/>
  <c r="S238" i="1"/>
  <c r="V237" i="1"/>
  <c r="U237" i="1"/>
  <c r="T237" i="1"/>
  <c r="S237" i="1"/>
  <c r="V236" i="1"/>
  <c r="U236" i="1"/>
  <c r="T236" i="1"/>
  <c r="S236" i="1"/>
  <c r="V235" i="1"/>
  <c r="U235" i="1"/>
  <c r="T235" i="1"/>
  <c r="S235" i="1"/>
  <c r="V234" i="1"/>
  <c r="U234" i="1"/>
  <c r="T234" i="1"/>
  <c r="S234" i="1"/>
  <c r="V233" i="1"/>
  <c r="U233" i="1"/>
  <c r="T233" i="1"/>
  <c r="S233" i="1"/>
  <c r="V232" i="1"/>
  <c r="U232" i="1"/>
  <c r="T232" i="1"/>
  <c r="S232" i="1"/>
  <c r="V231" i="1"/>
  <c r="V230" i="1"/>
  <c r="V229" i="1"/>
  <c r="U229" i="1"/>
  <c r="T229" i="1"/>
  <c r="S229" i="1"/>
  <c r="V228" i="1"/>
  <c r="U228" i="1"/>
  <c r="T228" i="1"/>
  <c r="S228" i="1"/>
  <c r="V227" i="1"/>
  <c r="U227" i="1"/>
  <c r="T227" i="1"/>
  <c r="S227" i="1"/>
  <c r="V226" i="1"/>
  <c r="U226" i="1"/>
  <c r="T226" i="1"/>
  <c r="S226" i="1"/>
  <c r="V225" i="1"/>
  <c r="U225" i="1"/>
  <c r="T225" i="1"/>
  <c r="S225" i="1"/>
  <c r="V224" i="1"/>
  <c r="U224" i="1"/>
  <c r="T224" i="1"/>
  <c r="S224" i="1"/>
  <c r="V215" i="1"/>
  <c r="U215" i="1"/>
  <c r="T215" i="1"/>
  <c r="S215" i="1"/>
  <c r="V214" i="1"/>
  <c r="U214" i="1"/>
  <c r="T214" i="1"/>
  <c r="S214" i="1"/>
  <c r="V213" i="1"/>
  <c r="U213" i="1"/>
  <c r="T213" i="1"/>
  <c r="S213" i="1"/>
  <c r="V212" i="1"/>
  <c r="U212" i="1"/>
  <c r="T212" i="1"/>
  <c r="S212" i="1"/>
  <c r="V211" i="1"/>
  <c r="U211" i="1"/>
  <c r="T211" i="1"/>
  <c r="S211" i="1"/>
  <c r="V210" i="1"/>
  <c r="U210" i="1"/>
  <c r="T210" i="1"/>
  <c r="S210" i="1"/>
  <c r="V209" i="1"/>
  <c r="U209" i="1"/>
  <c r="T209" i="1"/>
  <c r="S209" i="1"/>
  <c r="V208" i="1"/>
  <c r="U208" i="1"/>
  <c r="T208" i="1"/>
  <c r="S208" i="1"/>
  <c r="V205" i="1"/>
  <c r="U205" i="1"/>
  <c r="T205" i="1"/>
  <c r="S205" i="1"/>
  <c r="V204" i="1"/>
  <c r="U204" i="1"/>
  <c r="T204" i="1"/>
  <c r="S204" i="1"/>
  <c r="V203" i="1"/>
  <c r="U203" i="1"/>
  <c r="T203" i="1"/>
  <c r="S203" i="1"/>
  <c r="V202" i="1"/>
  <c r="U202" i="1"/>
  <c r="T202" i="1"/>
  <c r="S202" i="1"/>
  <c r="V201" i="1"/>
  <c r="U201" i="1"/>
  <c r="T201" i="1"/>
  <c r="S201" i="1"/>
  <c r="V200" i="1"/>
  <c r="U200" i="1"/>
  <c r="T200" i="1"/>
  <c r="S200" i="1"/>
  <c r="V199" i="1"/>
  <c r="U199" i="1"/>
  <c r="T199" i="1"/>
  <c r="S199" i="1"/>
  <c r="V198" i="1"/>
  <c r="U198" i="1"/>
  <c r="T198" i="1"/>
  <c r="S198" i="1"/>
  <c r="V197" i="1"/>
  <c r="U197" i="1"/>
  <c r="T197" i="1"/>
  <c r="S197" i="1"/>
  <c r="V196" i="1"/>
  <c r="U196" i="1"/>
  <c r="T196" i="1"/>
  <c r="S196" i="1"/>
  <c r="V195" i="1"/>
  <c r="U195" i="1"/>
  <c r="T195" i="1"/>
  <c r="S195" i="1"/>
  <c r="V194" i="1"/>
  <c r="U194" i="1"/>
  <c r="T194" i="1"/>
  <c r="S194" i="1"/>
  <c r="V193" i="1"/>
  <c r="U193" i="1"/>
  <c r="T193" i="1"/>
  <c r="S193" i="1"/>
  <c r="V192" i="1"/>
  <c r="U192" i="1"/>
  <c r="T192" i="1"/>
  <c r="S192" i="1"/>
  <c r="V191" i="1"/>
  <c r="U191" i="1"/>
  <c r="T191" i="1"/>
  <c r="S191" i="1"/>
  <c r="V190" i="1"/>
  <c r="U190" i="1"/>
  <c r="T190" i="1"/>
  <c r="S190" i="1"/>
  <c r="V189" i="1"/>
  <c r="U189" i="1"/>
  <c r="T189" i="1"/>
  <c r="S189" i="1"/>
  <c r="V188" i="1"/>
  <c r="U188" i="1"/>
  <c r="T188" i="1"/>
  <c r="S188" i="1"/>
  <c r="V187" i="1"/>
  <c r="U187" i="1"/>
  <c r="T187" i="1"/>
  <c r="S187" i="1"/>
  <c r="V186" i="1"/>
  <c r="U186" i="1"/>
  <c r="T186" i="1"/>
  <c r="S186" i="1"/>
  <c r="V185" i="1"/>
  <c r="U185" i="1"/>
  <c r="T185" i="1"/>
  <c r="S185" i="1"/>
  <c r="V184" i="1"/>
  <c r="U184" i="1"/>
  <c r="T184" i="1"/>
  <c r="S184" i="1"/>
  <c r="V183" i="1"/>
  <c r="U183" i="1"/>
  <c r="T183" i="1"/>
  <c r="S183" i="1"/>
  <c r="V182" i="1"/>
  <c r="U182" i="1"/>
  <c r="T182" i="1"/>
  <c r="S182" i="1"/>
  <c r="V181" i="1"/>
  <c r="U181" i="1"/>
  <c r="T181" i="1"/>
  <c r="S181" i="1"/>
  <c r="V180" i="1"/>
  <c r="U180" i="1"/>
  <c r="T180" i="1"/>
  <c r="S180" i="1"/>
  <c r="V179" i="1"/>
  <c r="U179" i="1"/>
  <c r="T179" i="1"/>
  <c r="S179" i="1"/>
  <c r="V178" i="1"/>
  <c r="U178" i="1"/>
  <c r="T178" i="1"/>
  <c r="S178" i="1"/>
  <c r="V175" i="1"/>
  <c r="U175" i="1"/>
  <c r="T175" i="1"/>
  <c r="S175" i="1"/>
  <c r="V174" i="1"/>
  <c r="U174" i="1"/>
  <c r="T174" i="1"/>
  <c r="S174" i="1"/>
  <c r="V173" i="1"/>
  <c r="U173" i="1"/>
  <c r="T173" i="1"/>
  <c r="S173" i="1"/>
  <c r="V172" i="1"/>
  <c r="U172" i="1"/>
  <c r="T172" i="1"/>
  <c r="S172" i="1"/>
  <c r="V171" i="1"/>
  <c r="U171" i="1"/>
  <c r="T171" i="1"/>
  <c r="S171" i="1"/>
  <c r="V170" i="1"/>
  <c r="U170" i="1"/>
  <c r="T170" i="1"/>
  <c r="S170" i="1"/>
  <c r="V169" i="1"/>
  <c r="U169" i="1"/>
  <c r="T169" i="1"/>
  <c r="S169" i="1"/>
  <c r="V168" i="1"/>
  <c r="U168" i="1"/>
  <c r="T168" i="1"/>
  <c r="S168" i="1"/>
  <c r="V167" i="1"/>
  <c r="U167" i="1"/>
  <c r="T167" i="1"/>
  <c r="S167" i="1"/>
  <c r="V166" i="1"/>
  <c r="U166" i="1"/>
  <c r="T166" i="1"/>
  <c r="S166" i="1"/>
  <c r="V165" i="1"/>
  <c r="U165" i="1"/>
  <c r="T165" i="1"/>
  <c r="S165" i="1"/>
  <c r="V164" i="1"/>
  <c r="U164" i="1"/>
  <c r="T164" i="1"/>
  <c r="S164" i="1"/>
  <c r="V163" i="1"/>
  <c r="U163" i="1"/>
  <c r="T163" i="1"/>
  <c r="S163" i="1"/>
  <c r="V162" i="1"/>
  <c r="U162" i="1"/>
  <c r="T162" i="1"/>
  <c r="S162" i="1"/>
  <c r="V161" i="1"/>
  <c r="U161" i="1"/>
  <c r="T161" i="1"/>
  <c r="S161" i="1"/>
  <c r="V160" i="1"/>
  <c r="U160" i="1"/>
  <c r="T160" i="1"/>
  <c r="S160" i="1"/>
  <c r="V159" i="1"/>
  <c r="U159" i="1"/>
  <c r="T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V155" i="1"/>
  <c r="U155" i="1"/>
  <c r="T155" i="1"/>
  <c r="S155" i="1"/>
  <c r="V154" i="1"/>
  <c r="U154" i="1"/>
  <c r="T154" i="1"/>
  <c r="S154" i="1"/>
  <c r="V153" i="1"/>
  <c r="U153" i="1"/>
  <c r="T153" i="1"/>
  <c r="S153" i="1"/>
  <c r="V152" i="1"/>
  <c r="U152" i="1"/>
  <c r="T152" i="1"/>
  <c r="S152" i="1"/>
  <c r="V151" i="1"/>
  <c r="U151" i="1"/>
  <c r="T151" i="1"/>
  <c r="S151" i="1"/>
  <c r="V150" i="1"/>
  <c r="U150" i="1"/>
  <c r="T150" i="1"/>
  <c r="S150" i="1"/>
  <c r="V149" i="1"/>
  <c r="U149" i="1"/>
  <c r="T149" i="1"/>
  <c r="S149" i="1"/>
  <c r="V148" i="1"/>
  <c r="U148" i="1"/>
  <c r="T148" i="1"/>
  <c r="S148" i="1"/>
  <c r="V147" i="1"/>
  <c r="U147" i="1"/>
  <c r="T147" i="1"/>
  <c r="S147" i="1"/>
  <c r="V146" i="1"/>
  <c r="U146" i="1"/>
  <c r="T146" i="1"/>
  <c r="S146" i="1"/>
  <c r="V145" i="1"/>
  <c r="U145" i="1"/>
  <c r="T145" i="1"/>
  <c r="S145" i="1"/>
  <c r="V144" i="1"/>
  <c r="U144" i="1"/>
  <c r="T144" i="1"/>
  <c r="S144" i="1"/>
  <c r="V143" i="1"/>
  <c r="U143" i="1"/>
  <c r="T143" i="1"/>
  <c r="S143" i="1"/>
  <c r="V142" i="1"/>
  <c r="U142" i="1"/>
  <c r="T142" i="1"/>
  <c r="S142" i="1"/>
  <c r="V141" i="1"/>
  <c r="U141" i="1"/>
  <c r="T141" i="1"/>
  <c r="S141" i="1"/>
  <c r="V140" i="1"/>
  <c r="U140" i="1"/>
  <c r="T140" i="1"/>
  <c r="S140" i="1"/>
  <c r="V139" i="1"/>
  <c r="U139" i="1"/>
  <c r="T139" i="1"/>
  <c r="S139" i="1"/>
  <c r="V138" i="1"/>
  <c r="U138" i="1"/>
  <c r="T138" i="1"/>
  <c r="S138" i="1"/>
  <c r="V137" i="1"/>
  <c r="U137" i="1"/>
  <c r="T137" i="1"/>
  <c r="S137" i="1"/>
  <c r="V136" i="1"/>
  <c r="U136" i="1"/>
  <c r="T136" i="1"/>
  <c r="S136" i="1"/>
  <c r="V135" i="1"/>
  <c r="U135" i="1"/>
  <c r="T135" i="1"/>
  <c r="S135" i="1"/>
  <c r="V134" i="1"/>
  <c r="U134" i="1"/>
  <c r="T134" i="1"/>
  <c r="S134" i="1"/>
  <c r="V133" i="1"/>
  <c r="U133" i="1"/>
  <c r="T133" i="1"/>
  <c r="S133" i="1"/>
  <c r="V132" i="1"/>
  <c r="U132" i="1"/>
  <c r="T132" i="1"/>
  <c r="S132" i="1"/>
  <c r="V131" i="1"/>
  <c r="U131" i="1"/>
  <c r="T131" i="1"/>
  <c r="S131" i="1"/>
  <c r="V130" i="1"/>
  <c r="U130" i="1"/>
  <c r="T130" i="1"/>
  <c r="S130" i="1"/>
  <c r="V129" i="1"/>
  <c r="U129" i="1"/>
  <c r="T129" i="1"/>
  <c r="S129" i="1"/>
  <c r="V128" i="1"/>
  <c r="U128" i="1"/>
  <c r="T128" i="1"/>
  <c r="S128" i="1"/>
  <c r="V127" i="1"/>
  <c r="U127" i="1"/>
  <c r="T127" i="1"/>
  <c r="S127" i="1"/>
  <c r="V126" i="1"/>
  <c r="U126" i="1"/>
  <c r="T126" i="1"/>
  <c r="S126" i="1"/>
  <c r="V125" i="1"/>
  <c r="U125" i="1"/>
  <c r="T125" i="1"/>
  <c r="S125" i="1"/>
  <c r="V124" i="1"/>
  <c r="U124" i="1"/>
  <c r="T124" i="1"/>
  <c r="S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20" i="1"/>
  <c r="U120" i="1"/>
  <c r="T120" i="1"/>
  <c r="S120" i="1"/>
  <c r="V119" i="1"/>
  <c r="U119" i="1"/>
  <c r="T119" i="1"/>
  <c r="S119" i="1"/>
  <c r="V118" i="1"/>
  <c r="U118" i="1"/>
  <c r="T118" i="1"/>
  <c r="S118" i="1"/>
  <c r="V117" i="1"/>
  <c r="U117" i="1"/>
  <c r="T117" i="1"/>
  <c r="S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V113" i="1"/>
  <c r="U113" i="1"/>
  <c r="T113" i="1"/>
  <c r="S113" i="1"/>
  <c r="V112" i="1"/>
  <c r="U112" i="1"/>
  <c r="T112" i="1"/>
  <c r="S112" i="1"/>
  <c r="V111" i="1"/>
  <c r="U111" i="1"/>
  <c r="T111" i="1"/>
  <c r="S111" i="1"/>
  <c r="V110" i="1"/>
  <c r="U110" i="1"/>
  <c r="T110" i="1"/>
  <c r="S110" i="1"/>
  <c r="V109" i="1"/>
  <c r="U109" i="1"/>
  <c r="T109" i="1"/>
  <c r="S109" i="1"/>
  <c r="V108" i="1"/>
  <c r="U108" i="1"/>
  <c r="T108" i="1"/>
  <c r="S108" i="1"/>
  <c r="V107" i="1"/>
  <c r="U107" i="1"/>
  <c r="T107" i="1"/>
  <c r="S107" i="1"/>
  <c r="V106" i="1"/>
  <c r="U106" i="1"/>
  <c r="T106" i="1"/>
  <c r="S106" i="1"/>
  <c r="V105" i="1"/>
  <c r="U105" i="1"/>
  <c r="T105" i="1"/>
  <c r="S105" i="1"/>
  <c r="V104" i="1"/>
  <c r="U104" i="1"/>
  <c r="T104" i="1"/>
  <c r="S104" i="1"/>
  <c r="V101" i="1"/>
  <c r="U101" i="1"/>
  <c r="T101" i="1"/>
  <c r="S101" i="1"/>
  <c r="V100" i="1"/>
  <c r="U100" i="1"/>
  <c r="T100" i="1"/>
  <c r="S100" i="1"/>
  <c r="V99" i="1"/>
  <c r="U99" i="1"/>
  <c r="T99" i="1"/>
  <c r="S99" i="1"/>
  <c r="V98" i="1"/>
  <c r="U98" i="1"/>
  <c r="T98" i="1"/>
  <c r="S98" i="1"/>
  <c r="V97" i="1"/>
  <c r="U97" i="1"/>
  <c r="T97" i="1"/>
  <c r="S97" i="1"/>
  <c r="V96" i="1"/>
  <c r="U96" i="1"/>
  <c r="T96" i="1"/>
  <c r="S96" i="1"/>
  <c r="V95" i="1"/>
  <c r="U95" i="1"/>
  <c r="T95" i="1"/>
  <c r="S95" i="1"/>
  <c r="V94" i="1"/>
  <c r="U94" i="1"/>
  <c r="T94" i="1"/>
  <c r="S94" i="1"/>
  <c r="V93" i="1"/>
  <c r="U93" i="1"/>
  <c r="T93" i="1"/>
  <c r="S93" i="1"/>
  <c r="V92" i="1"/>
  <c r="U92" i="1"/>
  <c r="T92" i="1"/>
  <c r="S92" i="1"/>
  <c r="V91" i="1"/>
  <c r="U91" i="1"/>
  <c r="T91" i="1"/>
  <c r="S91" i="1"/>
  <c r="V90" i="1"/>
  <c r="U90" i="1"/>
  <c r="T90" i="1"/>
  <c r="S90" i="1"/>
  <c r="V89" i="1"/>
  <c r="U89" i="1"/>
  <c r="T89" i="1"/>
  <c r="S89" i="1"/>
  <c r="V88" i="1"/>
  <c r="U88" i="1"/>
  <c r="T88" i="1"/>
  <c r="S88" i="1"/>
  <c r="V87" i="1"/>
  <c r="U87" i="1"/>
  <c r="T87" i="1"/>
  <c r="S87" i="1"/>
  <c r="V86" i="1"/>
  <c r="U86" i="1"/>
  <c r="T86" i="1"/>
  <c r="S86" i="1"/>
  <c r="V85" i="1"/>
  <c r="U85" i="1"/>
  <c r="T85" i="1"/>
  <c r="S85" i="1"/>
  <c r="V84" i="1"/>
  <c r="U84" i="1"/>
  <c r="T84" i="1"/>
  <c r="S84" i="1"/>
  <c r="V83" i="1"/>
  <c r="U83" i="1"/>
  <c r="T83" i="1"/>
  <c r="S83" i="1"/>
  <c r="V82" i="1"/>
  <c r="U82" i="1"/>
  <c r="T82" i="1"/>
  <c r="S82" i="1"/>
  <c r="V81" i="1"/>
  <c r="U81" i="1"/>
  <c r="T81" i="1"/>
  <c r="S81" i="1"/>
  <c r="V80" i="1"/>
  <c r="U80" i="1"/>
  <c r="T80" i="1"/>
  <c r="S80" i="1"/>
  <c r="V79" i="1"/>
  <c r="U79" i="1"/>
  <c r="T79" i="1"/>
  <c r="S79" i="1"/>
  <c r="V78" i="1"/>
  <c r="U78" i="1"/>
  <c r="T78" i="1"/>
  <c r="S78" i="1"/>
  <c r="V77" i="1"/>
  <c r="U77" i="1"/>
  <c r="T77" i="1"/>
  <c r="S77" i="1"/>
  <c r="V76" i="1"/>
  <c r="U76" i="1"/>
  <c r="T76" i="1"/>
  <c r="S76" i="1"/>
  <c r="V75" i="1"/>
  <c r="U75" i="1"/>
  <c r="T75" i="1"/>
  <c r="S75" i="1"/>
  <c r="V74" i="1"/>
  <c r="U74" i="1"/>
  <c r="T74" i="1"/>
  <c r="S74" i="1"/>
  <c r="V73" i="1"/>
  <c r="U73" i="1"/>
  <c r="T73" i="1"/>
  <c r="S73" i="1"/>
  <c r="V72" i="1"/>
  <c r="U72" i="1"/>
  <c r="T72" i="1"/>
  <c r="S72" i="1"/>
  <c r="V71" i="1"/>
  <c r="U71" i="1"/>
  <c r="T71" i="1"/>
  <c r="S71" i="1"/>
  <c r="V70" i="1"/>
  <c r="U70" i="1"/>
  <c r="T70" i="1"/>
  <c r="S70" i="1"/>
  <c r="V69" i="1"/>
  <c r="U69" i="1"/>
  <c r="T69" i="1"/>
  <c r="S69" i="1"/>
  <c r="V68" i="1"/>
  <c r="U68" i="1"/>
  <c r="T68" i="1"/>
  <c r="S68" i="1"/>
  <c r="V67" i="1"/>
  <c r="U67" i="1"/>
  <c r="T67" i="1"/>
  <c r="S67" i="1"/>
  <c r="V66" i="1"/>
  <c r="U66" i="1"/>
  <c r="T66" i="1"/>
  <c r="S66" i="1"/>
  <c r="V65" i="1"/>
  <c r="U65" i="1"/>
  <c r="T65" i="1"/>
  <c r="S65" i="1"/>
  <c r="V64" i="1"/>
  <c r="U64" i="1"/>
  <c r="T64" i="1"/>
  <c r="S64" i="1"/>
  <c r="V63" i="1"/>
  <c r="U63" i="1"/>
  <c r="T63" i="1"/>
  <c r="S63" i="1"/>
  <c r="V62" i="1"/>
  <c r="U62" i="1"/>
  <c r="T62" i="1"/>
  <c r="S62" i="1"/>
  <c r="V61" i="1"/>
  <c r="U61" i="1"/>
  <c r="T61" i="1"/>
  <c r="S61" i="1"/>
  <c r="V60" i="1"/>
  <c r="U60" i="1"/>
  <c r="T60" i="1"/>
  <c r="S60" i="1"/>
  <c r="V59" i="1"/>
  <c r="U59" i="1"/>
  <c r="T59" i="1"/>
  <c r="S59" i="1"/>
  <c r="V58" i="1"/>
  <c r="U58" i="1"/>
  <c r="T58" i="1"/>
  <c r="S58" i="1"/>
  <c r="V57" i="1"/>
  <c r="U57" i="1"/>
  <c r="T57" i="1"/>
  <c r="S57" i="1"/>
  <c r="V56" i="1"/>
  <c r="U56" i="1"/>
  <c r="T56" i="1"/>
  <c r="S56" i="1"/>
  <c r="V55" i="1"/>
  <c r="U55" i="1"/>
  <c r="T55" i="1"/>
  <c r="S55" i="1"/>
  <c r="V54" i="1"/>
  <c r="U54" i="1"/>
  <c r="T54" i="1"/>
  <c r="S54" i="1"/>
  <c r="V53" i="1"/>
  <c r="U53" i="1"/>
  <c r="T53" i="1"/>
  <c r="S53" i="1"/>
  <c r="V52" i="1"/>
  <c r="U52" i="1"/>
  <c r="T52" i="1"/>
  <c r="S52" i="1"/>
  <c r="V51" i="1"/>
  <c r="U51" i="1"/>
  <c r="T51" i="1"/>
  <c r="S51" i="1"/>
  <c r="V50" i="1"/>
  <c r="U50" i="1"/>
  <c r="T50" i="1"/>
  <c r="S50" i="1"/>
  <c r="V49" i="1"/>
  <c r="U49" i="1"/>
  <c r="T49" i="1"/>
  <c r="S49" i="1"/>
  <c r="V48" i="1"/>
  <c r="U48" i="1"/>
  <c r="T48" i="1"/>
  <c r="S48" i="1"/>
  <c r="V47" i="1"/>
  <c r="U47" i="1"/>
  <c r="T47" i="1"/>
  <c r="S47" i="1"/>
  <c r="V46" i="1"/>
  <c r="U46" i="1"/>
  <c r="T46" i="1"/>
  <c r="S46" i="1"/>
  <c r="V45" i="1"/>
  <c r="U45" i="1"/>
  <c r="T45" i="1"/>
  <c r="S45" i="1"/>
  <c r="V44" i="1"/>
  <c r="U44" i="1"/>
  <c r="T44" i="1"/>
  <c r="S44" i="1"/>
  <c r="V43" i="1"/>
  <c r="U43" i="1"/>
  <c r="T43" i="1"/>
  <c r="S43" i="1"/>
  <c r="V42" i="1"/>
  <c r="U42" i="1"/>
  <c r="T42" i="1"/>
  <c r="S42" i="1"/>
  <c r="V41" i="1"/>
  <c r="U41" i="1"/>
  <c r="T41" i="1"/>
  <c r="S41" i="1"/>
  <c r="V40" i="1"/>
  <c r="U40" i="1"/>
  <c r="T40" i="1"/>
  <c r="S40" i="1"/>
  <c r="V39" i="1"/>
  <c r="U39" i="1"/>
  <c r="T39" i="1"/>
  <c r="S39" i="1"/>
  <c r="V38" i="1"/>
  <c r="U38" i="1"/>
  <c r="T38" i="1"/>
  <c r="S38" i="1"/>
  <c r="V37" i="1"/>
  <c r="U37" i="1"/>
  <c r="T37" i="1"/>
  <c r="S37" i="1"/>
  <c r="V36" i="1"/>
  <c r="U36" i="1"/>
  <c r="T36" i="1"/>
  <c r="S36" i="1"/>
  <c r="V35" i="1"/>
  <c r="U35" i="1"/>
  <c r="T35" i="1"/>
  <c r="S35" i="1"/>
  <c r="V34" i="1"/>
  <c r="U34" i="1"/>
  <c r="T34" i="1"/>
  <c r="S34" i="1"/>
  <c r="V33" i="1"/>
  <c r="U33" i="1"/>
  <c r="T33" i="1"/>
  <c r="S33" i="1"/>
  <c r="V32" i="1"/>
  <c r="U32" i="1"/>
  <c r="T32" i="1"/>
  <c r="S32" i="1"/>
  <c r="V31" i="1"/>
  <c r="U31" i="1"/>
  <c r="T31" i="1"/>
  <c r="S31" i="1"/>
  <c r="V30" i="1"/>
  <c r="U30" i="1"/>
  <c r="T30" i="1"/>
  <c r="S30" i="1"/>
  <c r="V29" i="1"/>
  <c r="U29" i="1"/>
  <c r="T29" i="1"/>
  <c r="S29" i="1"/>
  <c r="V28" i="1"/>
  <c r="U28" i="1"/>
  <c r="T28" i="1"/>
  <c r="S28" i="1"/>
  <c r="V23" i="1"/>
  <c r="U23" i="1"/>
  <c r="T23" i="1"/>
  <c r="S23" i="1"/>
  <c r="V22" i="1"/>
  <c r="U22" i="1"/>
  <c r="T22" i="1"/>
  <c r="S22" i="1"/>
  <c r="V19" i="1"/>
  <c r="U19" i="1"/>
  <c r="T19" i="1"/>
  <c r="S19" i="1"/>
  <c r="V18" i="1"/>
  <c r="U18" i="1"/>
  <c r="T18" i="1"/>
  <c r="S18" i="1"/>
  <c r="V17" i="1"/>
  <c r="U17" i="1"/>
  <c r="T17" i="1"/>
  <c r="S17" i="1"/>
  <c r="V16" i="1"/>
  <c r="U16" i="1"/>
  <c r="T16" i="1"/>
  <c r="S16" i="1"/>
  <c r="V15" i="1"/>
  <c r="U15" i="1"/>
  <c r="T15" i="1"/>
  <c r="S15" i="1"/>
  <c r="V14" i="1"/>
  <c r="U14" i="1"/>
  <c r="T14" i="1"/>
  <c r="S14" i="1"/>
  <c r="V13" i="1"/>
  <c r="U13" i="1"/>
  <c r="T13" i="1"/>
  <c r="S13" i="1"/>
  <c r="V12" i="1"/>
  <c r="U12" i="1"/>
  <c r="T12" i="1"/>
  <c r="S12" i="1"/>
  <c r="V11" i="1"/>
  <c r="U11" i="1"/>
  <c r="T11" i="1"/>
  <c r="S11" i="1"/>
  <c r="V10" i="1"/>
  <c r="U10" i="1"/>
  <c r="T10" i="1"/>
  <c r="S10" i="1"/>
  <c r="V9" i="1"/>
  <c r="U9" i="1"/>
  <c r="T9" i="1"/>
  <c r="S9" i="1"/>
  <c r="V8" i="1"/>
  <c r="U8" i="1"/>
  <c r="T8" i="1"/>
  <c r="S8" i="1"/>
  <c r="V7" i="1"/>
  <c r="U7" i="1"/>
  <c r="T7" i="1"/>
  <c r="S7" i="1"/>
  <c r="V6" i="1"/>
  <c r="U6" i="1"/>
  <c r="T6" i="1"/>
  <c r="S6" i="1"/>
  <c r="V5" i="1"/>
  <c r="U5" i="1"/>
  <c r="T5" i="1"/>
  <c r="S5" i="1"/>
  <c r="V4" i="1"/>
  <c r="U4" i="1"/>
  <c r="T4" i="1"/>
  <c r="S4" i="1"/>
  <c r="V3" i="1"/>
  <c r="U3" i="1"/>
  <c r="T3" i="1"/>
  <c r="S3" i="1"/>
  <c r="V2" i="1"/>
  <c r="U2" i="1"/>
  <c r="T2" i="1"/>
  <c r="S2" i="1"/>
  <c r="Y217" i="1" l="1"/>
  <c r="Y216" i="1"/>
  <c r="Y3" i="1"/>
  <c r="Y5" i="1"/>
  <c r="Y7" i="1"/>
  <c r="Y9" i="1"/>
  <c r="Y11" i="1"/>
  <c r="Y13" i="1"/>
  <c r="Y15" i="1"/>
  <c r="Y17" i="1"/>
  <c r="Y19" i="1"/>
  <c r="Y23" i="1"/>
  <c r="Y29" i="1"/>
  <c r="Y33" i="1"/>
  <c r="Y37" i="1"/>
  <c r="Y41" i="1"/>
  <c r="Y45" i="1"/>
  <c r="Y49" i="1"/>
  <c r="Y53" i="1"/>
  <c r="Y57" i="1"/>
  <c r="Y61" i="1"/>
  <c r="Y65" i="1"/>
  <c r="Y69" i="1"/>
  <c r="Y73" i="1"/>
  <c r="Y75" i="1"/>
  <c r="Y79" i="1"/>
  <c r="Y83" i="1"/>
  <c r="Y87" i="1"/>
  <c r="Y91" i="1"/>
  <c r="Y95" i="1"/>
  <c r="Y99" i="1"/>
  <c r="Y105" i="1"/>
  <c r="Y107" i="1"/>
  <c r="Y111" i="1"/>
  <c r="Y113" i="1"/>
  <c r="Y115" i="1"/>
  <c r="Y117" i="1"/>
  <c r="Y119" i="1"/>
  <c r="Y121" i="1"/>
  <c r="Y123" i="1"/>
  <c r="Y125" i="1"/>
  <c r="Y127" i="1"/>
  <c r="Y129" i="1"/>
  <c r="Y131" i="1"/>
  <c r="Y133" i="1"/>
  <c r="Y135" i="1"/>
  <c r="Y137" i="1"/>
  <c r="Y139" i="1"/>
  <c r="Y141" i="1"/>
  <c r="Y143" i="1"/>
  <c r="Y145" i="1"/>
  <c r="Y147" i="1"/>
  <c r="Y149" i="1"/>
  <c r="Y151" i="1"/>
  <c r="Y153" i="1"/>
  <c r="Y155" i="1"/>
  <c r="Y157" i="1"/>
  <c r="Y159" i="1"/>
  <c r="Y161" i="1"/>
  <c r="Y163" i="1"/>
  <c r="Y165" i="1"/>
  <c r="Y167" i="1"/>
  <c r="Y169" i="1"/>
  <c r="Y171" i="1"/>
  <c r="Y173" i="1"/>
  <c r="Y175" i="1"/>
  <c r="Y179" i="1"/>
  <c r="Y181" i="1"/>
  <c r="Y183" i="1"/>
  <c r="Y185" i="1"/>
  <c r="Y187" i="1"/>
  <c r="Y189" i="1"/>
  <c r="Y191" i="1"/>
  <c r="Y193" i="1"/>
  <c r="Y195" i="1"/>
  <c r="Y197" i="1"/>
  <c r="Y199" i="1"/>
  <c r="Y201" i="1"/>
  <c r="Y203" i="1"/>
  <c r="Y205" i="1"/>
  <c r="Y209" i="1"/>
  <c r="Y211" i="1"/>
  <c r="Y213" i="1"/>
  <c r="Y215" i="1"/>
  <c r="Y225" i="1"/>
  <c r="Y227" i="1"/>
  <c r="Y229" i="1"/>
  <c r="Y231" i="1"/>
  <c r="Y233" i="1"/>
  <c r="Y235" i="1"/>
  <c r="Y237" i="1"/>
  <c r="Y31" i="1"/>
  <c r="Y35" i="1"/>
  <c r="Y39" i="1"/>
  <c r="Y43" i="1"/>
  <c r="Y47" i="1"/>
  <c r="Y51" i="1"/>
  <c r="Y55" i="1"/>
  <c r="Y59" i="1"/>
  <c r="Y63" i="1"/>
  <c r="Y67" i="1"/>
  <c r="Y71" i="1"/>
  <c r="Y77" i="1"/>
  <c r="Y81" i="1"/>
  <c r="Y85" i="1"/>
  <c r="Y89" i="1"/>
  <c r="Y93" i="1"/>
  <c r="Y97" i="1"/>
  <c r="Y101" i="1"/>
  <c r="Y109" i="1"/>
  <c r="Y239" i="1"/>
  <c r="Y241" i="1"/>
  <c r="Y243" i="1"/>
  <c r="Y245" i="1"/>
  <c r="Y247" i="1"/>
  <c r="Y249" i="1"/>
  <c r="Y251" i="1"/>
  <c r="Y253" i="1"/>
  <c r="Y255" i="1"/>
  <c r="Y257" i="1"/>
  <c r="Y259" i="1"/>
  <c r="Y261" i="1"/>
  <c r="Y263" i="1"/>
  <c r="Y265" i="1"/>
  <c r="Y267" i="1"/>
  <c r="Y269" i="1"/>
  <c r="Y271" i="1"/>
  <c r="Y273" i="1"/>
  <c r="Y275" i="1"/>
  <c r="Y277" i="1"/>
  <c r="Y279" i="1"/>
  <c r="Y281" i="1"/>
  <c r="Y283" i="1"/>
  <c r="Y285" i="1"/>
  <c r="Y287" i="1"/>
  <c r="Y289" i="1"/>
  <c r="Y291" i="1"/>
  <c r="Y293" i="1"/>
  <c r="Y295" i="1"/>
  <c r="Y297" i="1"/>
  <c r="Y299" i="1"/>
  <c r="Y301" i="1"/>
  <c r="Y303" i="1"/>
  <c r="Y305" i="1"/>
  <c r="Y307" i="1"/>
  <c r="Y309" i="1"/>
  <c r="Y311" i="1"/>
  <c r="Y313" i="1"/>
  <c r="Y315" i="1"/>
  <c r="Y317" i="1"/>
  <c r="Y319" i="1"/>
  <c r="Y321" i="1"/>
  <c r="Y323" i="1"/>
  <c r="Y325" i="1"/>
  <c r="Y327" i="1"/>
  <c r="Y329" i="1"/>
  <c r="Y331" i="1"/>
  <c r="Y333" i="1"/>
  <c r="Y335" i="1"/>
  <c r="Y337" i="1"/>
  <c r="Y339" i="1"/>
  <c r="Y341" i="1"/>
  <c r="Y343" i="1"/>
  <c r="Y345" i="1"/>
  <c r="Y347" i="1"/>
  <c r="Y349" i="1"/>
  <c r="Y351" i="1"/>
  <c r="Y353" i="1"/>
  <c r="Y355" i="1"/>
  <c r="Y357" i="1"/>
  <c r="Y359" i="1"/>
  <c r="Y361" i="1"/>
  <c r="Y363" i="1"/>
  <c r="Y365" i="1"/>
  <c r="Y367" i="1"/>
  <c r="Y369" i="1"/>
  <c r="Y371" i="1"/>
  <c r="Y373" i="1"/>
  <c r="Y375" i="1"/>
  <c r="Y377" i="1"/>
  <c r="Y379" i="1"/>
  <c r="Y381" i="1"/>
  <c r="Y383" i="1"/>
  <c r="Y385" i="1"/>
  <c r="Y387" i="1"/>
  <c r="Y389" i="1"/>
  <c r="Y391" i="1"/>
  <c r="Y393" i="1"/>
  <c r="Y395" i="1"/>
  <c r="Y397" i="1"/>
  <c r="Y399" i="1"/>
  <c r="Y401" i="1"/>
  <c r="Y403" i="1"/>
  <c r="Y405" i="1"/>
  <c r="Y407" i="1"/>
  <c r="Y4" i="1"/>
  <c r="Y58" i="1"/>
  <c r="Y132" i="1"/>
  <c r="Y182" i="1"/>
  <c r="Y208" i="1"/>
  <c r="Y264" i="1"/>
  <c r="Y288" i="1"/>
  <c r="Y352" i="1"/>
  <c r="Y360" i="1"/>
  <c r="Y368" i="1"/>
  <c r="Y376" i="1"/>
  <c r="Y384" i="1"/>
  <c r="Y392" i="1"/>
  <c r="Y400" i="1"/>
  <c r="Y12" i="1"/>
  <c r="Y50" i="1"/>
  <c r="Y82" i="1"/>
  <c r="Y108" i="1"/>
  <c r="Y164" i="1"/>
  <c r="Y190" i="1"/>
  <c r="Y256" i="1"/>
  <c r="Y312" i="1"/>
  <c r="Y22" i="1"/>
  <c r="Y42" i="1"/>
  <c r="Y66" i="1"/>
  <c r="Y172" i="1"/>
  <c r="Y232" i="1"/>
  <c r="Y248" i="1"/>
  <c r="Y272" i="1"/>
  <c r="Y320" i="1"/>
  <c r="Y336" i="1"/>
  <c r="Y34" i="1"/>
  <c r="Y98" i="1"/>
  <c r="Y116" i="1"/>
  <c r="Y140" i="1"/>
  <c r="Y156" i="1"/>
  <c r="Y240" i="1"/>
  <c r="Y280" i="1"/>
  <c r="Y296" i="1"/>
  <c r="Y74" i="1"/>
  <c r="Y124" i="1"/>
  <c r="Y198" i="1"/>
  <c r="Y224" i="1"/>
  <c r="Y304" i="1"/>
  <c r="Y328" i="1"/>
  <c r="Y344" i="1"/>
  <c r="Y90" i="1"/>
  <c r="Y148" i="1"/>
  <c r="Y6" i="1"/>
  <c r="Y8" i="1"/>
  <c r="Y10" i="1"/>
  <c r="Y14" i="1"/>
  <c r="Y16" i="1"/>
  <c r="Y18" i="1"/>
  <c r="Y28" i="1"/>
  <c r="Y30" i="1"/>
  <c r="Y32" i="1"/>
  <c r="Y36" i="1"/>
  <c r="Y38" i="1"/>
  <c r="Y40" i="1"/>
  <c r="Y44" i="1"/>
  <c r="Y46" i="1"/>
  <c r="Y48" i="1"/>
  <c r="Y52" i="1"/>
  <c r="Y54" i="1"/>
  <c r="Y56" i="1"/>
  <c r="Y60" i="1"/>
  <c r="Y62" i="1"/>
  <c r="Y64" i="1"/>
  <c r="Y68" i="1"/>
  <c r="Y70" i="1"/>
  <c r="Y72" i="1"/>
  <c r="Y76" i="1"/>
  <c r="Y78" i="1"/>
  <c r="Y80" i="1"/>
  <c r="Y84" i="1"/>
  <c r="Y86" i="1"/>
  <c r="Y88" i="1"/>
  <c r="Y92" i="1"/>
  <c r="Y94" i="1"/>
  <c r="Y96" i="1"/>
  <c r="Y100" i="1"/>
  <c r="Y104" i="1"/>
  <c r="Y106" i="1"/>
  <c r="Y110" i="1"/>
  <c r="Y112" i="1"/>
  <c r="Y114" i="1"/>
  <c r="Y118" i="1"/>
  <c r="Y120" i="1"/>
  <c r="Y122" i="1"/>
  <c r="Y126" i="1"/>
  <c r="Y128" i="1"/>
  <c r="Y130" i="1"/>
  <c r="Y134" i="1"/>
  <c r="Y136" i="1"/>
  <c r="Y138" i="1"/>
  <c r="Y142" i="1"/>
  <c r="Y144" i="1"/>
  <c r="Y146" i="1"/>
  <c r="Y150" i="1"/>
  <c r="Y152" i="1"/>
  <c r="Y154" i="1"/>
  <c r="Y158" i="1"/>
  <c r="Y160" i="1"/>
  <c r="Y162" i="1"/>
  <c r="Y166" i="1"/>
  <c r="Y168" i="1"/>
  <c r="Y170" i="1"/>
  <c r="Y174" i="1"/>
  <c r="Y178" i="1"/>
  <c r="Y180" i="1"/>
  <c r="Y184" i="1"/>
  <c r="Y186" i="1"/>
  <c r="Y188" i="1"/>
  <c r="Y192" i="1"/>
  <c r="Y194" i="1"/>
  <c r="Y196" i="1"/>
  <c r="Y200" i="1"/>
  <c r="Y202" i="1"/>
  <c r="Y204" i="1"/>
  <c r="Y210" i="1"/>
  <c r="Y212" i="1"/>
  <c r="Y214" i="1"/>
  <c r="Y226" i="1"/>
  <c r="Y228" i="1"/>
  <c r="Y230" i="1"/>
  <c r="Y234" i="1"/>
  <c r="Y236" i="1"/>
  <c r="Y238" i="1"/>
  <c r="Y242" i="1"/>
  <c r="Y244" i="1"/>
  <c r="Y246" i="1"/>
  <c r="Y250" i="1"/>
  <c r="Y252" i="1"/>
  <c r="Y254" i="1"/>
  <c r="Y258" i="1"/>
  <c r="Y260" i="1"/>
  <c r="Y262" i="1"/>
  <c r="Y266" i="1"/>
  <c r="Y268" i="1"/>
  <c r="Y270" i="1"/>
  <c r="Y274" i="1"/>
  <c r="Y276" i="1"/>
  <c r="Y278" i="1"/>
  <c r="Y282" i="1"/>
  <c r="Y284" i="1"/>
  <c r="Y286" i="1"/>
  <c r="Y290" i="1"/>
  <c r="Y292" i="1"/>
  <c r="Y294" i="1"/>
  <c r="Y298" i="1"/>
  <c r="Y300" i="1"/>
  <c r="Y302" i="1"/>
  <c r="Y306" i="1"/>
  <c r="Y308" i="1"/>
  <c r="Y310" i="1"/>
  <c r="Y314" i="1"/>
  <c r="Y316" i="1"/>
  <c r="Y318" i="1"/>
  <c r="Y322" i="1"/>
  <c r="Y324" i="1"/>
  <c r="Y326" i="1"/>
  <c r="Y330" i="1"/>
  <c r="Y332" i="1"/>
  <c r="Y334" i="1"/>
  <c r="Y338" i="1"/>
  <c r="Y340" i="1"/>
  <c r="Y342" i="1"/>
  <c r="Y346" i="1"/>
  <c r="Y348" i="1"/>
  <c r="Y350" i="1"/>
  <c r="Y354" i="1"/>
  <c r="Y356" i="1"/>
  <c r="Y358" i="1"/>
  <c r="Y362" i="1"/>
  <c r="Y364" i="1"/>
  <c r="Y366" i="1"/>
  <c r="Y370" i="1"/>
  <c r="Y372" i="1"/>
  <c r="Y374" i="1"/>
  <c r="Y378" i="1"/>
  <c r="Y380" i="1"/>
  <c r="Y382" i="1"/>
  <c r="Y386" i="1"/>
  <c r="Y388" i="1"/>
  <c r="Y390" i="1"/>
  <c r="Y394" i="1"/>
  <c r="Y396" i="1"/>
  <c r="Y398" i="1"/>
  <c r="Y402" i="1"/>
  <c r="Y404" i="1"/>
  <c r="Y406" i="1"/>
  <c r="Y222" i="1"/>
  <c r="Y176" i="1" l="1"/>
  <c r="Y223" i="1" l="1"/>
  <c r="Y207" i="1"/>
  <c r="Y206" i="1"/>
  <c r="Y177" i="1"/>
  <c r="Y1" i="1" l="1"/>
  <c r="Y27" i="1" l="1"/>
  <c r="Y26" i="1"/>
  <c r="Y25" i="1"/>
  <c r="Y2" i="1"/>
  <c r="Y102" i="1"/>
  <c r="Y24" i="1"/>
  <c r="Y20" i="1"/>
  <c r="Y103" i="1"/>
  <c r="Y21" i="1"/>
</calcChain>
</file>

<file path=xl/sharedStrings.xml><?xml version="1.0" encoding="utf-8"?>
<sst xmlns="http://schemas.openxmlformats.org/spreadsheetml/2006/main" count="1120" uniqueCount="306">
  <si>
    <t>ID</t>
  </si>
  <si>
    <t>Name</t>
  </si>
  <si>
    <t>*</t>
  </si>
  <si>
    <t>Class</t>
  </si>
  <si>
    <t>Atk</t>
  </si>
  <si>
    <t>cardMod</t>
  </si>
  <si>
    <t>atkMod</t>
  </si>
  <si>
    <t>npMod</t>
  </si>
  <si>
    <t>pwrMod</t>
  </si>
  <si>
    <t>superF</t>
  </si>
  <si>
    <t>Type</t>
  </si>
  <si>
    <t>Target</t>
  </si>
  <si>
    <t>NP1%</t>
  </si>
  <si>
    <t>NP2%</t>
  </si>
  <si>
    <t>NP5%</t>
  </si>
  <si>
    <t>NP1</t>
  </si>
  <si>
    <t>NP2</t>
  </si>
  <si>
    <t>NP5</t>
  </si>
  <si>
    <t>NPSP</t>
  </si>
  <si>
    <t>Notes</t>
  </si>
  <si>
    <t>Artoria Pendragon^</t>
  </si>
  <si>
    <t>Saber</t>
  </si>
  <si>
    <t>Buster</t>
  </si>
  <si>
    <t>AoE</t>
  </si>
  <si>
    <t>Artoria Pendragon</t>
  </si>
  <si>
    <t>Nero Claudius^</t>
  </si>
  <si>
    <t>Arts</t>
  </si>
  <si>
    <t>Nero Claudius</t>
  </si>
  <si>
    <t>Siegfried</t>
  </si>
  <si>
    <t>Dragon</t>
  </si>
  <si>
    <t>Gaius Julius Caesar</t>
  </si>
  <si>
    <t>Quick</t>
  </si>
  <si>
    <t>Single</t>
  </si>
  <si>
    <t>Altera^</t>
  </si>
  <si>
    <t>Altera</t>
  </si>
  <si>
    <t>Emiya^</t>
  </si>
  <si>
    <t>Archer</t>
  </si>
  <si>
    <t>Emiya</t>
  </si>
  <si>
    <t>Gilgamesh^</t>
  </si>
  <si>
    <t>Gilgamesh</t>
  </si>
  <si>
    <t>Robin Hood</t>
  </si>
  <si>
    <t>Debuffed (e.g. Sabotage)</t>
  </si>
  <si>
    <t>Euryale^</t>
  </si>
  <si>
    <t>Male</t>
  </si>
  <si>
    <t>Euryale</t>
  </si>
  <si>
    <t>Arash</t>
  </si>
  <si>
    <t>Cu Chulainn</t>
  </si>
  <si>
    <t>Lancer</t>
  </si>
  <si>
    <t>Elizabeth Bathory</t>
  </si>
  <si>
    <t>Romulus</t>
  </si>
  <si>
    <t>Medusa</t>
  </si>
  <si>
    <t>Rider</t>
  </si>
  <si>
    <t>Edward Teach</t>
  </si>
  <si>
    <t>Ushiwakamaru^</t>
  </si>
  <si>
    <t>Ushiwakamaru</t>
  </si>
  <si>
    <t>Alexander</t>
  </si>
  <si>
    <t>Marie Antoinette</t>
  </si>
  <si>
    <t>Medea^</t>
  </si>
  <si>
    <t>Caster</t>
  </si>
  <si>
    <t>Medea</t>
  </si>
  <si>
    <t>Gilles de Rais</t>
  </si>
  <si>
    <t>William Shakespeare</t>
  </si>
  <si>
    <t>Mephistopheles^</t>
  </si>
  <si>
    <t>Mephistopheles</t>
  </si>
  <si>
    <t>Assassin</t>
  </si>
  <si>
    <t>Hassan of the Cursed Arm</t>
  </si>
  <si>
    <t>Jing Ke</t>
  </si>
  <si>
    <t>Charles-Henri Sanson</t>
  </si>
  <si>
    <t>Phantom of the Opera^</t>
  </si>
  <si>
    <t>Phantom of the Opera</t>
  </si>
  <si>
    <t>Carmilla</t>
  </si>
  <si>
    <t>Female</t>
  </si>
  <si>
    <t>Heracles</t>
  </si>
  <si>
    <t>Berserker</t>
  </si>
  <si>
    <t>Lancelot</t>
  </si>
  <si>
    <t>Spartacus</t>
  </si>
  <si>
    <t>Sakata Kintoki^</t>
  </si>
  <si>
    <t>Sakata Kintoki</t>
  </si>
  <si>
    <t>Vlad III^</t>
  </si>
  <si>
    <t>Vlad III</t>
  </si>
  <si>
    <t>Ruler</t>
  </si>
  <si>
    <t>Avenger</t>
  </si>
  <si>
    <t>Bonus Attack</t>
  </si>
  <si>
    <t>&lt;-- from Fou-kun, increase this to account for your CE's bonus</t>
  </si>
  <si>
    <t>Fate/Grand Order NP Damage Calculations</t>
  </si>
  <si>
    <t>Hope you find this useful :3</t>
  </si>
  <si>
    <t>~Keripo</t>
  </si>
  <si>
    <t>Formula</t>
  </si>
  <si>
    <t>servantAtk = base attack + bonus attack (Fou-kuns + CE stat increase)</t>
  </si>
  <si>
    <t>cardMod = card-specific buffs, e.g. Mana Burst</t>
  </si>
  <si>
    <t>atkMod = all attack buffs, e.g. Charisma</t>
  </si>
  <si>
    <t>powerMod = trait-specific buffs that say "increase damage against X", e.g. Siegfried's Dragon Slayer A self-buff</t>
  </si>
  <si>
    <t>npDamageMod = NP buffs, e.g. Military Tactics</t>
  </si>
  <si>
    <t>superEffectiveModifier = trait-specific bonus that says "extra damage against X", e.g. Enuma Elish vs Servants</t>
  </si>
  <si>
    <t>See Kyte's Servant profiles to distinguish what kind each buff is:</t>
  </si>
  <si>
    <t>http://forums.nrvnqsr.com/showthread.php/6110-Fate-Grand-Order-Gameplay-Profiles</t>
  </si>
  <si>
    <t>Notes:</t>
  </si>
  <si>
    <t>Divinity's bonus is ignored due to being flat and very low</t>
  </si>
  <si>
    <t>Make use of Excel's sort and filter functionality to do different comparisons</t>
  </si>
  <si>
    <t>Alexander^</t>
  </si>
  <si>
    <t>lvl</t>
  </si>
  <si>
    <t>Artoria Pendragon [Alter]</t>
  </si>
  <si>
    <t>Artoria Pendragon [Lily]</t>
  </si>
  <si>
    <t>Atalanta</t>
  </si>
  <si>
    <t>Cu Chulainn [Prototype]</t>
  </si>
  <si>
    <t>Artoria Pendragon [Alter]^</t>
  </si>
  <si>
    <t>Artoria Pendragon [Lily]^</t>
  </si>
  <si>
    <t>Siegfried^</t>
  </si>
  <si>
    <t>Gaius Julius Caesar^</t>
  </si>
  <si>
    <t>Robin Hood^</t>
  </si>
  <si>
    <t>Atalanta^</t>
  </si>
  <si>
    <t>Arash^</t>
  </si>
  <si>
    <t>Cu Chulainn^</t>
  </si>
  <si>
    <t>Elizabeth Bathory^</t>
  </si>
  <si>
    <t>Cu Chulainn [Prototype]^</t>
  </si>
  <si>
    <t>Romulus^</t>
  </si>
  <si>
    <t>Medusa^</t>
  </si>
  <si>
    <t>George</t>
  </si>
  <si>
    <t>George^</t>
  </si>
  <si>
    <t>Edward Teach^</t>
  </si>
  <si>
    <t>Marie Antoinette^</t>
  </si>
  <si>
    <t>Martha</t>
  </si>
  <si>
    <t>Martha^</t>
  </si>
  <si>
    <t>Gilles de Rais^</t>
  </si>
  <si>
    <t>William Shakespeare^</t>
  </si>
  <si>
    <t>Sasaki Kojirou</t>
  </si>
  <si>
    <t>Sasaki Kojirou^</t>
  </si>
  <si>
    <t>Hassan of the Cursed Arm^</t>
  </si>
  <si>
    <t>Jing Ke^</t>
  </si>
  <si>
    <t>Charles-Henri Sanson^</t>
  </si>
  <si>
    <t>Carmilla^</t>
  </si>
  <si>
    <t>Heracles^</t>
  </si>
  <si>
    <t>Lancelot^</t>
  </si>
  <si>
    <t>Lu Bu Fengxian</t>
  </si>
  <si>
    <t>Lu Bu Fengxian^</t>
  </si>
  <si>
    <t>Spartacus^</t>
  </si>
  <si>
    <t>Darius III</t>
  </si>
  <si>
    <t>Darius III^</t>
  </si>
  <si>
    <t>Kiyohime</t>
  </si>
  <si>
    <t>Kiyohime^</t>
  </si>
  <si>
    <t>Eric Bloodaxe</t>
  </si>
  <si>
    <t>Eric Bloodaxe^</t>
  </si>
  <si>
    <t>Tamamo Cat</t>
  </si>
  <si>
    <t>Tamamo Cat^</t>
  </si>
  <si>
    <t>Orion</t>
  </si>
  <si>
    <t>Orion^</t>
  </si>
  <si>
    <t>Elizabeth Bathory [Halloween]</t>
  </si>
  <si>
    <t>Elizabeth Bathory [Halloween]^</t>
  </si>
  <si>
    <t>David</t>
  </si>
  <si>
    <t>David^</t>
  </si>
  <si>
    <t>Hector</t>
  </si>
  <si>
    <t>Hector^</t>
  </si>
  <si>
    <t>Francis Drake</t>
  </si>
  <si>
    <t>Francis Drake^</t>
  </si>
  <si>
    <t>Anne Bonny &amp; Mary Read</t>
  </si>
  <si>
    <t>Anne Bonny &amp; Mary Read^</t>
  </si>
  <si>
    <t>npBonus</t>
  </si>
  <si>
    <t>Low HP, NP 100%</t>
  </si>
  <si>
    <t>Non-Star Servant, NP 100%</t>
  </si>
  <si>
    <t>Male, NP 100%</t>
  </si>
  <si>
    <t>Okita</t>
  </si>
  <si>
    <t>Okita^</t>
  </si>
  <si>
    <t>Oda Nobunaga</t>
  </si>
  <si>
    <t>Divine, Riding, NP 100%</t>
  </si>
  <si>
    <t>Oda Nobunaga^</t>
  </si>
  <si>
    <t>Scathach</t>
  </si>
  <si>
    <t>Scathach^</t>
  </si>
  <si>
    <t>Diarmuid Ua Duibhne</t>
  </si>
  <si>
    <t>Diarmuid Ua Duibhne^</t>
  </si>
  <si>
    <t>Abbreviations: "npDamageMod" -&gt; "npMod", "npDamageBonus" -&gt; "npBonus", "powerMod" -&gt; "pwrMod", "superEffectiveModifier" -&gt; "superF"</t>
  </si>
  <si>
    <t>"NPSP" means NP5 with NP damage bonus, power up buffs and super effective multipliers taken into account</t>
  </si>
  <si>
    <t>Servants with a "^" indicates the max Palingenesis version (Grail ascension)</t>
  </si>
  <si>
    <t>All active skills are assumed to be lvl 6 for normal, lvl 10 for max Palingenesis</t>
  </si>
  <si>
    <t>Fergus Mac Roich</t>
  </si>
  <si>
    <t>Fergus Mac Roich^</t>
  </si>
  <si>
    <t>Artoria Pendragon [Santa Alter]</t>
  </si>
  <si>
    <t>Artoria Pendragon [Santa Alter]^</t>
  </si>
  <si>
    <t>Nursery Rhyme</t>
  </si>
  <si>
    <t>Nursery Rhyme^</t>
  </si>
  <si>
    <t>Jack the Ripper</t>
  </si>
  <si>
    <t>Jack the Ripper^</t>
  </si>
  <si>
    <t>Mordred</t>
  </si>
  <si>
    <t>Arthur, NP 100%</t>
  </si>
  <si>
    <t>Mordred^</t>
  </si>
  <si>
    <t>Nikola Tesla</t>
  </si>
  <si>
    <t>Nikola Tesla^</t>
  </si>
  <si>
    <t>Sky/Earth, NP 100%</t>
  </si>
  <si>
    <t>Charles Babbage</t>
  </si>
  <si>
    <t>Charles Babbage^</t>
  </si>
  <si>
    <t>Frankenstein</t>
  </si>
  <si>
    <t>Frankenstein^</t>
  </si>
  <si>
    <t>Arjuna</t>
  </si>
  <si>
    <t>Arjuna^</t>
  </si>
  <si>
    <t>Karna</t>
  </si>
  <si>
    <t>Karna^</t>
  </si>
  <si>
    <t>Mysterious Heroine X</t>
  </si>
  <si>
    <t>Mysterious Heroine X^</t>
  </si>
  <si>
    <t>Saber, Artoria Face</t>
  </si>
  <si>
    <t>Fionn Mac Cumhaill</t>
  </si>
  <si>
    <t>Fionn Mac Cumhaill^</t>
  </si>
  <si>
    <t>Brynhildr</t>
  </si>
  <si>
    <t>Bynhildr Beloved, NP 100%</t>
  </si>
  <si>
    <t>Brynhildr^</t>
  </si>
  <si>
    <t>Beowulf</t>
  </si>
  <si>
    <t>Beowulf^</t>
  </si>
  <si>
    <t>Nero Claudius [Bride]</t>
  </si>
  <si>
    <t>Nero Claudius [Bride]^</t>
  </si>
  <si>
    <t>Ryougi Shiki</t>
  </si>
  <si>
    <t>Ryougi Shiki^</t>
  </si>
  <si>
    <t>Amakusa Shirou</t>
  </si>
  <si>
    <t>Amakusa Shirou^</t>
  </si>
  <si>
    <t>Astolfo</t>
  </si>
  <si>
    <t>Astolfo^</t>
  </si>
  <si>
    <t>Child Gil</t>
  </si>
  <si>
    <t>Child Gil^</t>
  </si>
  <si>
    <t>Count of Monte Cristo</t>
  </si>
  <si>
    <t>Count of Monte Cristo^</t>
  </si>
  <si>
    <t>Cu Chulainn [Alter]</t>
  </si>
  <si>
    <t>NP 100%</t>
  </si>
  <si>
    <t>Cu Chulainn [Alter]^</t>
  </si>
  <si>
    <t>Queen Medb</t>
  </si>
  <si>
    <t>Queen Medb^</t>
  </si>
  <si>
    <t>Helena Blavatsky</t>
  </si>
  <si>
    <t>Helena Blavatsky^</t>
  </si>
  <si>
    <t>Rama</t>
  </si>
  <si>
    <t>Rama^</t>
  </si>
  <si>
    <t>Li Shuwen</t>
  </si>
  <si>
    <t>Li Shuwen^</t>
  </si>
  <si>
    <t>Thomas Edison</t>
  </si>
  <si>
    <t>Thomas Edison^</t>
  </si>
  <si>
    <t>Geronimo</t>
  </si>
  <si>
    <t>Geronimo^</t>
  </si>
  <si>
    <t>Billy the Kid</t>
  </si>
  <si>
    <t>Billy the Kid^</t>
  </si>
  <si>
    <t>Jeanne D'Arc [Alter]</t>
  </si>
  <si>
    <t>Jeanne D'Arc [Alter]^</t>
  </si>
  <si>
    <t>Angra Mainyu</t>
  </si>
  <si>
    <t>Angra Mainyu^</t>
  </si>
  <si>
    <t>(Max HP - 1) x 2</t>
  </si>
  <si>
    <t>Iskandar</t>
  </si>
  <si>
    <t>Iskandar^</t>
  </si>
  <si>
    <t>Emiya [Assassin]</t>
  </si>
  <si>
    <t>Emiya [Assassin]^</t>
  </si>
  <si>
    <t>Hassan of a Hundred Faces</t>
  </si>
  <si>
    <t>Hassan of a Hundred Faces^</t>
  </si>
  <si>
    <t>Shuten Douji</t>
  </si>
  <si>
    <t>Shuten Douji^</t>
  </si>
  <si>
    <t>Genjou Sanzou</t>
  </si>
  <si>
    <t>Genjou Sanzou^</t>
  </si>
  <si>
    <t>Minamoto no Yorimitsu</t>
  </si>
  <si>
    <t>Minamoto no Yorimitsu^</t>
  </si>
  <si>
    <t>Sakata Kintoki [Rider]</t>
  </si>
  <si>
    <t>Sakata Kintoki [Rider]^</t>
  </si>
  <si>
    <t>Ibaraki Douji</t>
  </si>
  <si>
    <t>Ibaraki Douji^</t>
  </si>
  <si>
    <t>Fuuma Kotarou</t>
  </si>
  <si>
    <t>Fuuma Kotarou^</t>
  </si>
  <si>
    <t>Ozymandias</t>
  </si>
  <si>
    <t>Ozymandias^</t>
  </si>
  <si>
    <t>Nitocris</t>
  </si>
  <si>
    <t>Nitocris^</t>
  </si>
  <si>
    <t>Tristan</t>
  </si>
  <si>
    <t>Tristan^</t>
  </si>
  <si>
    <t>Gawain</t>
  </si>
  <si>
    <t>Sunlight</t>
  </si>
  <si>
    <t>Gawain^</t>
  </si>
  <si>
    <t>Hassan of Serenity</t>
  </si>
  <si>
    <t>Hassan of Serenity^</t>
  </si>
  <si>
    <t>Instant Kill</t>
  </si>
  <si>
    <t>Divine/Undead, Instant Kill</t>
  </si>
  <si>
    <t>Beast, Instant Kill</t>
  </si>
  <si>
    <t>Evil, Human, Instant Kill</t>
  </si>
  <si>
    <t>Tawara Touta</t>
  </si>
  <si>
    <t>Demon, NP 100%</t>
  </si>
  <si>
    <t>Tawara Touta^</t>
  </si>
  <si>
    <t>Bedivere</t>
  </si>
  <si>
    <t>Bedivere^</t>
  </si>
  <si>
    <t>Leonardo Da Vinci</t>
  </si>
  <si>
    <t>Leonardo Da Vinci^</t>
  </si>
  <si>
    <t>Paracelsus Von Hohenheim</t>
  </si>
  <si>
    <t>Paracelsus Von Hohenheim^</t>
  </si>
  <si>
    <t>Low HP</t>
  </si>
  <si>
    <t>NP 500%, Self-Death</t>
  </si>
  <si>
    <t>x</t>
  </si>
  <si>
    <t>Mod</t>
  </si>
  <si>
    <t>Last updated: 2016/08/16</t>
  </si>
  <si>
    <t>https://www.reddit.com/r/grandorder/comments/4xdn92/np_damage_comparisons_v2_now_with_grail_ascensions/</t>
  </si>
  <si>
    <t>NP damage = servantAtk * (npDamageMultiplier + npDamageBonus) * (cardDamageValue * (1 + cardMod - defMod)) * classAtkBonus * 0.23 * (1 + atkMod) * (1 + powerMod + npDamageMod) * (1 + (superEffectiveModifier - 1))</t>
  </si>
  <si>
    <t>defMod = all defence buffs (or debuffs in this case)</t>
  </si>
  <si>
    <t>defMod</t>
  </si>
  <si>
    <t>Servants with an "x" in the "Mod" column indicate that they need special handling, aka a modified damage formula</t>
  </si>
  <si>
    <t>Ignores Defence</t>
  </si>
  <si>
    <t>Pre-Interlude NP values, Ignores Defence</t>
  </si>
  <si>
    <t>Female, NP 100%, Ignores Defence</t>
  </si>
  <si>
    <t>Instant Kill Divine Only</t>
  </si>
  <si>
    <t>Instant Kill, Ignores Defence</t>
  </si>
  <si>
    <t>NP 100%, Ignores Defence</t>
  </si>
  <si>
    <t>Tamamo no Mae</t>
  </si>
  <si>
    <t>Male (scales off NP level)</t>
  </si>
  <si>
    <t>Saint Martha</t>
  </si>
  <si>
    <t>Saint Martha^</t>
  </si>
  <si>
    <t>Illyasviel von Einzbern</t>
  </si>
  <si>
    <t>Chloe von Einzbern</t>
  </si>
  <si>
    <t>Illyasviel von Einzbern^</t>
  </si>
  <si>
    <t>Chloe von Einzbern^</t>
  </si>
  <si>
    <t>Water/Beach, Demon/Divine/Undead, NP 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</si>
</sst>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0"/>
      <color theme="1"/>
      <name val="Arial Unicode MS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9" fontId="0" fillId="0" borderId="0" xfId="0" applyNumberFormat="1"/>
    <xf numFmtId="0" fontId="0" fillId="0" borderId="0" xfId="0" applyFont="1"/>
    <xf numFmtId="164" fontId="0" fillId="0" borderId="0" xfId="0" applyNumberFormat="1"/>
    <xf numFmtId="1" fontId="0" fillId="0" borderId="0" xfId="0" applyNumberFormat="1"/>
    <xf numFmtId="0" fontId="0" fillId="0" borderId="0" xfId="0" applyAlignment="1"/>
    <xf numFmtId="164" fontId="0" fillId="0" borderId="0" xfId="0" applyNumberFormat="1" applyFont="1"/>
    <xf numFmtId="9" fontId="0" fillId="0" borderId="0" xfId="0" applyNumberFormat="1" applyFont="1"/>
    <xf numFmtId="1" fontId="0" fillId="0" borderId="0" xfId="0" applyNumberFormat="1" applyFont="1"/>
    <xf numFmtId="0" fontId="0" fillId="0" borderId="0" xfId="0" applyFont="1" applyAlignment="1"/>
    <xf numFmtId="0" fontId="0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10" fontId="0" fillId="0" borderId="0" xfId="0" applyNumberFormat="1"/>
    <xf numFmtId="0" fontId="3" fillId="0" borderId="0" xfId="1"/>
    <xf numFmtId="3" fontId="0" fillId="0" borderId="0" xfId="0" applyNumberFormat="1"/>
    <xf numFmtId="164" fontId="0" fillId="0" borderId="0" xfId="0" applyNumberFormat="1" applyAlignment="1">
      <alignment vertical="center" wrapText="1"/>
    </xf>
    <xf numFmtId="3" fontId="0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forums.nrvnqsr.com/showthread.php/6110-Fate-Grand-Order-Gameplay-Profi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7"/>
  <sheetViews>
    <sheetView tabSelected="1" zoomScaleNormal="100" workbookViewId="0">
      <pane ySplit="1" topLeftCell="A204" activePane="bottomLeft" state="frozen"/>
      <selection pane="bottomLeft" activeCell="X233" sqref="X233"/>
    </sheetView>
  </sheetViews>
  <sheetFormatPr defaultRowHeight="15" x14ac:dyDescent="0.25"/>
  <cols>
    <col min="1" max="1" width="3.875" customWidth="1"/>
    <col min="2" max="2" width="26" bestFit="1" customWidth="1"/>
    <col min="3" max="3" width="4.125" bestFit="1" customWidth="1"/>
    <col min="4" max="4" width="8.875" bestFit="1" customWidth="1"/>
    <col min="5" max="5" width="4.5" bestFit="1" customWidth="1"/>
    <col min="6" max="6" width="6.375" bestFit="1" customWidth="1"/>
    <col min="7" max="7" width="11" style="3" bestFit="1" customWidth="1"/>
    <col min="8" max="8" width="9.625" style="3" bestFit="1" customWidth="1"/>
    <col min="9" max="9" width="9" style="3" bestFit="1" customWidth="1"/>
    <col min="10" max="10" width="9.125" style="3" bestFit="1" customWidth="1"/>
    <col min="11" max="11" width="10.25" style="3" bestFit="1" customWidth="1"/>
    <col min="12" max="12" width="8.75" style="3" bestFit="1" customWidth="1"/>
    <col min="13" max="13" width="8.75" style="3" customWidth="1"/>
    <col min="14" max="14" width="7.125" bestFit="1" customWidth="1"/>
    <col min="15" max="15" width="7.125" customWidth="1"/>
    <col min="16" max="18" width="7.875" style="1" bestFit="1" customWidth="1"/>
    <col min="19" max="20" width="6.375" style="4" bestFit="1" customWidth="1"/>
    <col min="21" max="21" width="6.875" style="4" bestFit="1" customWidth="1"/>
    <col min="22" max="22" width="7" style="4" bestFit="1" customWidth="1"/>
    <col min="23" max="23" width="6.5" style="4" bestFit="1" customWidth="1"/>
    <col min="24" max="24" width="19.125" style="5" bestFit="1" customWidth="1"/>
  </cols>
  <sheetData>
    <row r="1" spans="1:2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100</v>
      </c>
      <c r="F1" s="2" t="s">
        <v>4</v>
      </c>
      <c r="G1" s="6" t="s">
        <v>5</v>
      </c>
      <c r="H1" s="6" t="s">
        <v>6</v>
      </c>
      <c r="I1" s="6" t="s">
        <v>289</v>
      </c>
      <c r="J1" s="6" t="s">
        <v>7</v>
      </c>
      <c r="K1" s="6" t="s">
        <v>8</v>
      </c>
      <c r="L1" s="6" t="s">
        <v>9</v>
      </c>
      <c r="M1" s="6" t="s">
        <v>156</v>
      </c>
      <c r="N1" s="2" t="s">
        <v>10</v>
      </c>
      <c r="O1" s="2" t="s">
        <v>11</v>
      </c>
      <c r="P1" s="7" t="s">
        <v>12</v>
      </c>
      <c r="Q1" s="7" t="s">
        <v>13</v>
      </c>
      <c r="R1" s="7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284</v>
      </c>
      <c r="X1" s="9" t="s">
        <v>19</v>
      </c>
      <c r="Y1" s="12" t="str">
        <f>CONCATENATE(B1,"|",C1,"|",D1,"|",E1,"|",N1,"|",O1,"|",S1,"|",T1,"|",U1,"|",V1,"|",X1)</f>
        <v>Name|*|Class|lvl|Type|Target|NP1|NP2|NP5|NPSP|Notes</v>
      </c>
    </row>
    <row r="2" spans="1:25" x14ac:dyDescent="0.25">
      <c r="A2" s="2">
        <v>2</v>
      </c>
      <c r="B2" t="s">
        <v>24</v>
      </c>
      <c r="C2" s="2">
        <v>5</v>
      </c>
      <c r="D2" s="2" t="s">
        <v>21</v>
      </c>
      <c r="E2" s="2">
        <v>90</v>
      </c>
      <c r="F2" s="15">
        <v>11221</v>
      </c>
      <c r="G2" s="16">
        <v>0.4</v>
      </c>
      <c r="H2" s="6">
        <v>0.13500000000000001</v>
      </c>
      <c r="I2" s="6">
        <v>0</v>
      </c>
      <c r="J2" s="6">
        <v>0</v>
      </c>
      <c r="K2" s="6">
        <v>0</v>
      </c>
      <c r="L2" s="6">
        <v>0</v>
      </c>
      <c r="M2" s="6">
        <v>0</v>
      </c>
      <c r="N2" s="2" t="s">
        <v>22</v>
      </c>
      <c r="O2" s="2" t="s">
        <v>23</v>
      </c>
      <c r="P2" s="7">
        <v>4</v>
      </c>
      <c r="Q2" s="7">
        <v>5</v>
      </c>
      <c r="R2" s="7">
        <v>6</v>
      </c>
      <c r="S2" s="8">
        <f t="shared" ref="S2:S33" si="0">P2*(F2+BonusAtk)*(VLOOKUP(N2,cardDmgValue,2,FALSE)*(1+G2))*VLOOKUP(D2,classAtkBonus,2,FALSE)*0.23*(1+H2-I2)*(1+J2)</f>
        <v>26776.525019999994</v>
      </c>
      <c r="T2" s="8">
        <f t="shared" ref="T2:T33" si="1">Q2*(F2+BonusAtk)*(VLOOKUP(N2,cardDmgValue,2,FALSE)*(1+G2))*VLOOKUP(D2,classAtkBonus,2,FALSE)*0.23*(1+H2-I2)*(1+J2)</f>
        <v>33470.656275000001</v>
      </c>
      <c r="U2" s="8">
        <f t="shared" ref="U2:U33" si="2">R2*(F2+BonusAtk)*(VLOOKUP(N2,cardDmgValue,2,FALSE)*(1+G2))*VLOOKUP(D2,classAtkBonus,2,FALSE)*0.23*(1+H2-I2)*(1+J2)</f>
        <v>40164.787529999994</v>
      </c>
      <c r="V2" s="8">
        <f t="shared" ref="V2:V33" si="3">(R2+M2)*(F2+BonusAtk)*(VLOOKUP(N2,cardDmgValue,2,FALSE)*(1+G2))*VLOOKUP(D2,classAtkBonus,2,FALSE)*0.23*(1+H2-I2)*(1+J2+K2)*(1+IF(L2=0,0,L2-1))</f>
        <v>40164.787529999994</v>
      </c>
      <c r="W2" s="8"/>
      <c r="X2" s="9"/>
      <c r="Y2" s="12" t="str">
        <f t="shared" ref="Y2:Y65" si="4">CONCATENATE(B2,"|",C2,"|",D2,"|",E2,"|",N2,"|",O2,"|",ROUND(S2,0),"|",ROUND(T2,0),"|",ROUND(U2,0),"|",ROUND(V2,0),"|",X2)</f>
        <v>Artoria Pendragon|5|Saber|90|Buster|AoE|26777|33471|40165|40165|</v>
      </c>
    </row>
    <row r="3" spans="1:25" x14ac:dyDescent="0.25">
      <c r="A3" s="2">
        <v>2</v>
      </c>
      <c r="B3" s="2" t="s">
        <v>20</v>
      </c>
      <c r="C3" s="2">
        <v>5</v>
      </c>
      <c r="D3" s="2" t="s">
        <v>21</v>
      </c>
      <c r="E3" s="2">
        <v>100</v>
      </c>
      <c r="F3" s="15">
        <v>12283</v>
      </c>
      <c r="G3" s="6">
        <v>0.5</v>
      </c>
      <c r="H3" s="6">
        <v>0.18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2" t="s">
        <v>22</v>
      </c>
      <c r="O3" s="2" t="s">
        <v>23</v>
      </c>
      <c r="P3" s="7">
        <v>4</v>
      </c>
      <c r="Q3" s="7">
        <v>5</v>
      </c>
      <c r="R3" s="7">
        <v>6</v>
      </c>
      <c r="S3" s="8">
        <f t="shared" si="0"/>
        <v>32420.629799999999</v>
      </c>
      <c r="T3" s="8">
        <f t="shared" si="1"/>
        <v>40525.787250000001</v>
      </c>
      <c r="U3" s="8">
        <f t="shared" si="2"/>
        <v>48630.9447</v>
      </c>
      <c r="V3" s="8">
        <f t="shared" si="3"/>
        <v>48630.9447</v>
      </c>
      <c r="W3" s="8"/>
      <c r="X3" s="9"/>
      <c r="Y3" s="12" t="str">
        <f t="shared" si="4"/>
        <v>Artoria Pendragon^|5|Saber|100|Buster|AoE|32421|40526|48631|48631|</v>
      </c>
    </row>
    <row r="4" spans="1:25" x14ac:dyDescent="0.25">
      <c r="A4" s="2">
        <v>3</v>
      </c>
      <c r="B4" t="s">
        <v>101</v>
      </c>
      <c r="C4" s="2">
        <v>4</v>
      </c>
      <c r="D4" s="2" t="s">
        <v>21</v>
      </c>
      <c r="E4" s="2">
        <v>80</v>
      </c>
      <c r="F4" s="15">
        <v>10248</v>
      </c>
      <c r="G4" s="6">
        <v>0.4</v>
      </c>
      <c r="H4" s="6">
        <v>0.09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2" t="s">
        <v>22</v>
      </c>
      <c r="O4" s="2" t="s">
        <v>23</v>
      </c>
      <c r="P4" s="7">
        <v>4.5</v>
      </c>
      <c r="Q4" s="7">
        <v>5.5</v>
      </c>
      <c r="R4" s="7">
        <v>6.5</v>
      </c>
      <c r="S4" s="8">
        <f t="shared" si="0"/>
        <v>26624.114369999996</v>
      </c>
      <c r="T4" s="8">
        <f t="shared" si="1"/>
        <v>32540.584229999997</v>
      </c>
      <c r="U4" s="8">
        <f t="shared" si="2"/>
        <v>38457.054090000005</v>
      </c>
      <c r="V4" s="8">
        <f t="shared" si="3"/>
        <v>38457.054090000005</v>
      </c>
      <c r="W4" s="8"/>
      <c r="X4" s="9"/>
      <c r="Y4" s="12" t="str">
        <f t="shared" si="4"/>
        <v>Artoria Pendragon [Alter]|4|Saber|80|Buster|AoE|26624|32541|38457|38457|</v>
      </c>
    </row>
    <row r="5" spans="1:25" x14ac:dyDescent="0.25">
      <c r="A5" s="2">
        <v>3</v>
      </c>
      <c r="B5" t="s">
        <v>105</v>
      </c>
      <c r="C5" s="2">
        <v>4</v>
      </c>
      <c r="D5" s="2" t="s">
        <v>21</v>
      </c>
      <c r="E5" s="2">
        <v>100</v>
      </c>
      <c r="F5" s="15">
        <v>12408</v>
      </c>
      <c r="G5" s="6">
        <v>0.5</v>
      </c>
      <c r="H5" s="6">
        <v>0.12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2" t="s">
        <v>22</v>
      </c>
      <c r="O5" s="2" t="s">
        <v>23</v>
      </c>
      <c r="P5" s="7">
        <v>4.5</v>
      </c>
      <c r="Q5" s="7">
        <v>5.5</v>
      </c>
      <c r="R5" s="7">
        <v>6.5</v>
      </c>
      <c r="S5" s="8">
        <f t="shared" si="0"/>
        <v>34944.663600000007</v>
      </c>
      <c r="T5" s="8">
        <f t="shared" si="1"/>
        <v>42710.144400000005</v>
      </c>
      <c r="U5" s="8">
        <f t="shared" si="2"/>
        <v>50475.625200000002</v>
      </c>
      <c r="V5" s="8">
        <f t="shared" si="3"/>
        <v>50475.625200000002</v>
      </c>
      <c r="W5" s="8"/>
      <c r="X5" s="9"/>
      <c r="Y5" s="12" t="str">
        <f t="shared" si="4"/>
        <v>Artoria Pendragon [Alter]^|4|Saber|100|Buster|AoE|34945|42710|50476|50476|</v>
      </c>
    </row>
    <row r="6" spans="1:25" ht="14.45" customHeight="1" x14ac:dyDescent="0.25">
      <c r="A6" s="2">
        <v>4</v>
      </c>
      <c r="B6" t="s">
        <v>102</v>
      </c>
      <c r="C6" s="2">
        <v>4</v>
      </c>
      <c r="D6" s="2" t="s">
        <v>21</v>
      </c>
      <c r="E6" s="2">
        <v>80</v>
      </c>
      <c r="F6" s="15">
        <v>7726</v>
      </c>
      <c r="G6" s="6">
        <v>0.4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2" t="s">
        <v>22</v>
      </c>
      <c r="O6" s="2" t="s">
        <v>23</v>
      </c>
      <c r="P6" s="7">
        <v>3</v>
      </c>
      <c r="Q6" s="7">
        <v>4.5</v>
      </c>
      <c r="R6" s="7">
        <v>6</v>
      </c>
      <c r="S6" s="8">
        <f t="shared" si="0"/>
        <v>12629.483999999999</v>
      </c>
      <c r="T6" s="8">
        <f t="shared" si="1"/>
        <v>18944.225999999995</v>
      </c>
      <c r="U6" s="8">
        <f t="shared" si="2"/>
        <v>25258.967999999997</v>
      </c>
      <c r="V6" s="8">
        <f t="shared" si="3"/>
        <v>25258.967999999997</v>
      </c>
      <c r="W6" s="8"/>
      <c r="X6" s="10"/>
      <c r="Y6" s="12" t="str">
        <f t="shared" si="4"/>
        <v>Artoria Pendragon [Lily]|4|Saber|80|Buster|AoE|12629|18944|25259|25259|</v>
      </c>
    </row>
    <row r="7" spans="1:25" ht="14.45" customHeight="1" x14ac:dyDescent="0.25">
      <c r="A7" s="2">
        <v>4</v>
      </c>
      <c r="B7" t="s">
        <v>106</v>
      </c>
      <c r="C7" s="2">
        <v>4</v>
      </c>
      <c r="D7" s="2" t="s">
        <v>21</v>
      </c>
      <c r="E7" s="2">
        <v>100</v>
      </c>
      <c r="F7" s="15">
        <v>9355</v>
      </c>
      <c r="G7" s="6">
        <v>0.5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2" t="s">
        <v>22</v>
      </c>
      <c r="O7" s="2" t="s">
        <v>23</v>
      </c>
      <c r="P7" s="7">
        <v>3</v>
      </c>
      <c r="Q7" s="7">
        <v>4.5</v>
      </c>
      <c r="R7" s="7">
        <v>6</v>
      </c>
      <c r="S7" s="8">
        <f t="shared" si="0"/>
        <v>16060.612500000001</v>
      </c>
      <c r="T7" s="8">
        <f t="shared" si="1"/>
        <v>24090.918750000001</v>
      </c>
      <c r="U7" s="8">
        <f t="shared" si="2"/>
        <v>32121.225000000002</v>
      </c>
      <c r="V7" s="8">
        <f t="shared" si="3"/>
        <v>32121.225000000002</v>
      </c>
      <c r="W7" s="8"/>
      <c r="X7" s="10"/>
      <c r="Y7" s="12" t="str">
        <f t="shared" si="4"/>
        <v>Artoria Pendragon [Lily]^|4|Saber|100|Buster|AoE|16061|24091|32121|32121|</v>
      </c>
    </row>
    <row r="8" spans="1:25" x14ac:dyDescent="0.25">
      <c r="A8" s="2">
        <v>5</v>
      </c>
      <c r="B8" t="s">
        <v>27</v>
      </c>
      <c r="C8" s="2">
        <v>4</v>
      </c>
      <c r="D8" s="2" t="s">
        <v>21</v>
      </c>
      <c r="E8" s="2">
        <v>80</v>
      </c>
      <c r="F8" s="15">
        <v>9449</v>
      </c>
      <c r="G8" s="6">
        <v>0</v>
      </c>
      <c r="H8" s="6">
        <v>0.33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2" t="s">
        <v>26</v>
      </c>
      <c r="O8" s="2" t="s">
        <v>23</v>
      </c>
      <c r="P8" s="7">
        <v>6</v>
      </c>
      <c r="Q8" s="7">
        <v>7.5</v>
      </c>
      <c r="R8" s="7">
        <v>9</v>
      </c>
      <c r="S8" s="8">
        <f t="shared" si="0"/>
        <v>19159.740600000005</v>
      </c>
      <c r="T8" s="8">
        <f t="shared" si="1"/>
        <v>23949.675750000002</v>
      </c>
      <c r="U8" s="8">
        <f t="shared" si="2"/>
        <v>28739.6109</v>
      </c>
      <c r="V8" s="8">
        <f t="shared" si="3"/>
        <v>28739.6109</v>
      </c>
      <c r="W8" s="8"/>
      <c r="X8" s="9" t="s">
        <v>291</v>
      </c>
      <c r="Y8" s="12" t="str">
        <f t="shared" si="4"/>
        <v>Nero Claudius|4|Saber|80|Arts|AoE|19160|23950|28740|28740|Ignores Defence</v>
      </c>
    </row>
    <row r="9" spans="1:25" x14ac:dyDescent="0.25">
      <c r="A9" s="2">
        <v>5</v>
      </c>
      <c r="B9" s="2" t="s">
        <v>25</v>
      </c>
      <c r="C9" s="2">
        <v>4</v>
      </c>
      <c r="D9" s="2" t="s">
        <v>21</v>
      </c>
      <c r="E9" s="2">
        <v>100</v>
      </c>
      <c r="F9" s="15">
        <v>11441</v>
      </c>
      <c r="G9" s="6">
        <v>0</v>
      </c>
      <c r="H9" s="6">
        <v>0.44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2" t="s">
        <v>26</v>
      </c>
      <c r="O9" s="2" t="s">
        <v>23</v>
      </c>
      <c r="P9" s="7">
        <v>6</v>
      </c>
      <c r="Q9" s="7">
        <v>7.5</v>
      </c>
      <c r="R9" s="7">
        <v>9</v>
      </c>
      <c r="S9" s="8">
        <f t="shared" si="0"/>
        <v>24702.883200000004</v>
      </c>
      <c r="T9" s="8">
        <f t="shared" si="1"/>
        <v>30878.604000000003</v>
      </c>
      <c r="U9" s="8">
        <f t="shared" si="2"/>
        <v>37054.324800000002</v>
      </c>
      <c r="V9" s="8">
        <f t="shared" si="3"/>
        <v>37054.324800000002</v>
      </c>
      <c r="W9" s="8"/>
      <c r="X9" s="9" t="s">
        <v>291</v>
      </c>
      <c r="Y9" s="12" t="str">
        <f t="shared" si="4"/>
        <v>Nero Claudius^|4|Saber|100|Arts|AoE|24703|30879|37054|37054|Ignores Defence</v>
      </c>
    </row>
    <row r="10" spans="1:25" x14ac:dyDescent="0.25">
      <c r="A10" s="2">
        <v>6</v>
      </c>
      <c r="B10" t="s">
        <v>28</v>
      </c>
      <c r="C10" s="2">
        <v>4</v>
      </c>
      <c r="D10" s="2" t="s">
        <v>21</v>
      </c>
      <c r="E10" s="2">
        <v>80</v>
      </c>
      <c r="F10" s="15">
        <v>8181</v>
      </c>
      <c r="G10" s="6">
        <v>0</v>
      </c>
      <c r="H10" s="6">
        <v>0</v>
      </c>
      <c r="I10" s="6">
        <v>0</v>
      </c>
      <c r="J10" s="6">
        <v>0</v>
      </c>
      <c r="K10" s="6">
        <v>0.65</v>
      </c>
      <c r="L10" s="6">
        <v>1.5</v>
      </c>
      <c r="M10" s="6">
        <v>0</v>
      </c>
      <c r="N10" s="2" t="s">
        <v>22</v>
      </c>
      <c r="O10" s="2" t="s">
        <v>23</v>
      </c>
      <c r="P10" s="7">
        <v>3</v>
      </c>
      <c r="Q10" s="7">
        <v>4</v>
      </c>
      <c r="R10" s="7">
        <v>5</v>
      </c>
      <c r="S10" s="8">
        <f t="shared" si="0"/>
        <v>9491.9850000000006</v>
      </c>
      <c r="T10" s="8">
        <f t="shared" si="1"/>
        <v>12655.980000000001</v>
      </c>
      <c r="U10" s="8">
        <f t="shared" si="2"/>
        <v>15819.975</v>
      </c>
      <c r="V10" s="8">
        <f t="shared" si="3"/>
        <v>39154.438125000001</v>
      </c>
      <c r="W10" s="8"/>
      <c r="X10" s="9" t="s">
        <v>29</v>
      </c>
      <c r="Y10" s="12" t="str">
        <f t="shared" si="4"/>
        <v>Siegfried|4|Saber|80|Buster|AoE|9492|12656|15820|39154|Dragon</v>
      </c>
    </row>
    <row r="11" spans="1:25" x14ac:dyDescent="0.25">
      <c r="A11" s="2">
        <v>6</v>
      </c>
      <c r="B11" s="2" t="s">
        <v>107</v>
      </c>
      <c r="C11" s="2">
        <v>4</v>
      </c>
      <c r="D11" s="2" t="s">
        <v>21</v>
      </c>
      <c r="E11" s="2">
        <v>100</v>
      </c>
      <c r="F11" s="15">
        <v>9905</v>
      </c>
      <c r="G11" s="6">
        <v>0</v>
      </c>
      <c r="H11" s="6">
        <v>0</v>
      </c>
      <c r="I11" s="6">
        <v>0</v>
      </c>
      <c r="J11" s="6">
        <v>0</v>
      </c>
      <c r="K11" s="6">
        <v>0.8</v>
      </c>
      <c r="L11" s="6">
        <v>1.5</v>
      </c>
      <c r="M11" s="6">
        <v>0</v>
      </c>
      <c r="N11" s="2" t="s">
        <v>22</v>
      </c>
      <c r="O11" s="2" t="s">
        <v>23</v>
      </c>
      <c r="P11" s="7">
        <v>3</v>
      </c>
      <c r="Q11" s="7">
        <v>4</v>
      </c>
      <c r="R11" s="7">
        <v>5</v>
      </c>
      <c r="S11" s="8">
        <f t="shared" si="0"/>
        <v>11276.325000000001</v>
      </c>
      <c r="T11" s="8">
        <f t="shared" si="1"/>
        <v>15035.1</v>
      </c>
      <c r="U11" s="8">
        <f t="shared" si="2"/>
        <v>18793.875</v>
      </c>
      <c r="V11" s="8">
        <f t="shared" si="3"/>
        <v>50743.462499999994</v>
      </c>
      <c r="W11" s="8"/>
      <c r="X11" s="9" t="s">
        <v>29</v>
      </c>
      <c r="Y11" s="12" t="str">
        <f t="shared" si="4"/>
        <v>Siegfried^|4|Saber|100|Buster|AoE|11276|15035|18794|50743|Dragon</v>
      </c>
    </row>
    <row r="12" spans="1:25" x14ac:dyDescent="0.25">
      <c r="A12" s="2">
        <v>7</v>
      </c>
      <c r="B12" t="s">
        <v>30</v>
      </c>
      <c r="C12" s="2">
        <v>3</v>
      </c>
      <c r="D12" s="2" t="s">
        <v>21</v>
      </c>
      <c r="E12" s="2">
        <v>70</v>
      </c>
      <c r="F12" s="15">
        <v>7497</v>
      </c>
      <c r="G12" s="6">
        <v>0.08</v>
      </c>
      <c r="H12" s="6">
        <v>0.12</v>
      </c>
      <c r="I12" s="6">
        <v>0</v>
      </c>
      <c r="J12" s="6">
        <v>0.13500000000000001</v>
      </c>
      <c r="K12" s="6">
        <v>0</v>
      </c>
      <c r="L12" s="6">
        <v>0</v>
      </c>
      <c r="M12" s="6">
        <v>0</v>
      </c>
      <c r="N12" s="2" t="s">
        <v>31</v>
      </c>
      <c r="O12" s="2" t="s">
        <v>32</v>
      </c>
      <c r="P12" s="7">
        <v>12</v>
      </c>
      <c r="Q12" s="7">
        <v>16</v>
      </c>
      <c r="R12" s="7">
        <v>20</v>
      </c>
      <c r="S12" s="8">
        <f t="shared" si="0"/>
        <v>25727.104521216006</v>
      </c>
      <c r="T12" s="8">
        <f t="shared" si="1"/>
        <v>34302.806028288003</v>
      </c>
      <c r="U12" s="8">
        <f t="shared" si="2"/>
        <v>42878.507535360011</v>
      </c>
      <c r="V12" s="8">
        <f t="shared" si="3"/>
        <v>42878.507535360011</v>
      </c>
      <c r="W12" s="8"/>
      <c r="X12" s="9"/>
      <c r="Y12" s="12" t="str">
        <f t="shared" si="4"/>
        <v>Gaius Julius Caesar|3|Saber|70|Quick|Single|25727|34303|42879|42879|</v>
      </c>
    </row>
    <row r="13" spans="1:25" x14ac:dyDescent="0.25">
      <c r="A13" s="2">
        <v>7</v>
      </c>
      <c r="B13" t="s">
        <v>108</v>
      </c>
      <c r="C13" s="2">
        <v>3</v>
      </c>
      <c r="D13" s="2" t="s">
        <v>21</v>
      </c>
      <c r="E13" s="2">
        <v>100</v>
      </c>
      <c r="F13" s="15">
        <v>10146</v>
      </c>
      <c r="G13" s="6">
        <v>0.08</v>
      </c>
      <c r="H13" s="6">
        <v>0.16</v>
      </c>
      <c r="I13" s="6">
        <v>0</v>
      </c>
      <c r="J13" s="6">
        <v>0.18</v>
      </c>
      <c r="K13" s="6">
        <v>0</v>
      </c>
      <c r="L13" s="6">
        <v>0</v>
      </c>
      <c r="M13" s="6">
        <v>0</v>
      </c>
      <c r="N13" s="2" t="s">
        <v>31</v>
      </c>
      <c r="O13" s="2" t="s">
        <v>32</v>
      </c>
      <c r="P13" s="7">
        <v>12</v>
      </c>
      <c r="Q13" s="7">
        <v>16</v>
      </c>
      <c r="R13" s="7">
        <v>20</v>
      </c>
      <c r="S13" s="8">
        <f t="shared" si="0"/>
        <v>36348.964503552001</v>
      </c>
      <c r="T13" s="8">
        <f t="shared" si="1"/>
        <v>48465.286004735994</v>
      </c>
      <c r="U13" s="8">
        <f t="shared" si="2"/>
        <v>60581.607505920001</v>
      </c>
      <c r="V13" s="8">
        <f t="shared" si="3"/>
        <v>60581.607505920001</v>
      </c>
      <c r="W13" s="8"/>
      <c r="X13" s="9"/>
      <c r="Y13" s="12" t="str">
        <f t="shared" si="4"/>
        <v>Gaius Julius Caesar^|3|Saber|100|Quick|Single|36349|48465|60582|60582|</v>
      </c>
    </row>
    <row r="14" spans="1:25" x14ac:dyDescent="0.25">
      <c r="A14" s="2">
        <v>8</v>
      </c>
      <c r="B14" t="s">
        <v>34</v>
      </c>
      <c r="C14" s="2">
        <v>5</v>
      </c>
      <c r="D14" s="2" t="s">
        <v>21</v>
      </c>
      <c r="E14" s="2">
        <v>90</v>
      </c>
      <c r="F14" s="15">
        <v>12343</v>
      </c>
      <c r="G14" s="6">
        <v>0</v>
      </c>
      <c r="H14" s="6">
        <v>0.2</v>
      </c>
      <c r="I14" s="6">
        <v>0</v>
      </c>
      <c r="J14" s="6">
        <v>0.13500000000000001</v>
      </c>
      <c r="K14" s="6">
        <v>0</v>
      </c>
      <c r="L14" s="6">
        <v>0</v>
      </c>
      <c r="M14" s="6">
        <v>0</v>
      </c>
      <c r="N14" s="2" t="s">
        <v>22</v>
      </c>
      <c r="O14" s="2" t="s">
        <v>23</v>
      </c>
      <c r="P14" s="7">
        <v>4</v>
      </c>
      <c r="Q14" s="7">
        <v>5</v>
      </c>
      <c r="R14" s="7">
        <v>6</v>
      </c>
      <c r="S14" s="8">
        <f t="shared" si="0"/>
        <v>25060.173480000001</v>
      </c>
      <c r="T14" s="8">
        <f t="shared" si="1"/>
        <v>31325.216849999997</v>
      </c>
      <c r="U14" s="8">
        <f t="shared" si="2"/>
        <v>37590.260219999996</v>
      </c>
      <c r="V14" s="8">
        <f t="shared" si="3"/>
        <v>37590.260219999996</v>
      </c>
      <c r="W14" s="8"/>
      <c r="X14" s="9"/>
      <c r="Y14" s="12" t="str">
        <f t="shared" si="4"/>
        <v>Altera|5|Saber|90|Buster|AoE|25060|31325|37590|37590|</v>
      </c>
    </row>
    <row r="15" spans="1:25" x14ac:dyDescent="0.25">
      <c r="A15" s="2">
        <v>8</v>
      </c>
      <c r="B15" t="s">
        <v>33</v>
      </c>
      <c r="C15" s="2">
        <v>5</v>
      </c>
      <c r="D15" s="2" t="s">
        <v>21</v>
      </c>
      <c r="E15" s="2">
        <v>100</v>
      </c>
      <c r="F15" s="15">
        <v>13511</v>
      </c>
      <c r="G15" s="6">
        <v>0</v>
      </c>
      <c r="H15" s="6">
        <v>0.3</v>
      </c>
      <c r="I15" s="6">
        <v>0</v>
      </c>
      <c r="J15" s="6">
        <v>0.18</v>
      </c>
      <c r="K15" s="6">
        <v>0</v>
      </c>
      <c r="L15" s="6">
        <v>0</v>
      </c>
      <c r="M15" s="6">
        <v>0</v>
      </c>
      <c r="N15" s="2" t="s">
        <v>22</v>
      </c>
      <c r="O15" s="2" t="s">
        <v>23</v>
      </c>
      <c r="P15" s="7">
        <v>4</v>
      </c>
      <c r="Q15" s="7">
        <v>5</v>
      </c>
      <c r="R15" s="7">
        <v>6</v>
      </c>
      <c r="S15" s="8">
        <f t="shared" si="0"/>
        <v>30697.456920000001</v>
      </c>
      <c r="T15" s="8">
        <f t="shared" si="1"/>
        <v>38371.821150000003</v>
      </c>
      <c r="U15" s="8">
        <f t="shared" si="2"/>
        <v>46046.185379999995</v>
      </c>
      <c r="V15" s="8">
        <f t="shared" si="3"/>
        <v>46046.185379999995</v>
      </c>
      <c r="W15" s="8"/>
      <c r="X15" s="9"/>
      <c r="Y15" s="12" t="str">
        <f t="shared" si="4"/>
        <v>Altera^|5|Saber|100|Buster|AoE|30697|38372|46046|46046|</v>
      </c>
    </row>
    <row r="16" spans="1:25" x14ac:dyDescent="0.25">
      <c r="A16" s="2">
        <v>11</v>
      </c>
      <c r="B16" t="s">
        <v>37</v>
      </c>
      <c r="C16" s="2">
        <v>4</v>
      </c>
      <c r="D16" s="2" t="s">
        <v>36</v>
      </c>
      <c r="E16" s="2">
        <v>80</v>
      </c>
      <c r="F16" s="15">
        <v>9398</v>
      </c>
      <c r="G16" s="6">
        <v>0.32500000000000001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2" t="s">
        <v>22</v>
      </c>
      <c r="O16" s="2" t="s">
        <v>23</v>
      </c>
      <c r="P16" s="7">
        <v>4</v>
      </c>
      <c r="Q16" s="7">
        <v>5</v>
      </c>
      <c r="R16" s="7">
        <v>6</v>
      </c>
      <c r="S16" s="8">
        <f t="shared" si="0"/>
        <v>18044.735099999998</v>
      </c>
      <c r="T16" s="8">
        <f t="shared" si="1"/>
        <v>22555.918874999996</v>
      </c>
      <c r="U16" s="8">
        <f t="shared" si="2"/>
        <v>27067.102650000001</v>
      </c>
      <c r="V16" s="8">
        <f t="shared" si="3"/>
        <v>27067.102650000001</v>
      </c>
      <c r="W16" s="8"/>
      <c r="X16" s="9" t="s">
        <v>291</v>
      </c>
      <c r="Y16" s="12" t="str">
        <f t="shared" si="4"/>
        <v>Emiya|4|Archer|80|Buster|AoE|18045|22556|27067|27067|Ignores Defence</v>
      </c>
    </row>
    <row r="17" spans="1:25" x14ac:dyDescent="0.25">
      <c r="A17" s="2">
        <v>11</v>
      </c>
      <c r="B17" t="s">
        <v>35</v>
      </c>
      <c r="C17" s="2">
        <v>4</v>
      </c>
      <c r="D17" s="2" t="s">
        <v>36</v>
      </c>
      <c r="E17" s="2">
        <v>100</v>
      </c>
      <c r="F17" s="15">
        <v>11379</v>
      </c>
      <c r="G17" s="6">
        <v>0.4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2" t="s">
        <v>22</v>
      </c>
      <c r="O17" s="2" t="s">
        <v>23</v>
      </c>
      <c r="P17" s="7">
        <v>4</v>
      </c>
      <c r="Q17" s="7">
        <v>5</v>
      </c>
      <c r="R17" s="7">
        <v>6</v>
      </c>
      <c r="S17" s="8">
        <f t="shared" si="0"/>
        <v>22702.062599999994</v>
      </c>
      <c r="T17" s="8">
        <f t="shared" si="1"/>
        <v>28377.578249999991</v>
      </c>
      <c r="U17" s="8">
        <f t="shared" si="2"/>
        <v>34053.093899999993</v>
      </c>
      <c r="V17" s="8">
        <f t="shared" si="3"/>
        <v>34053.093899999993</v>
      </c>
      <c r="W17" s="8"/>
      <c r="X17" s="9" t="s">
        <v>291</v>
      </c>
      <c r="Y17" s="12" t="str">
        <f t="shared" si="4"/>
        <v>Emiya^|4|Archer|100|Buster|AoE|22702|28378|34053|34053|Ignores Defence</v>
      </c>
    </row>
    <row r="18" spans="1:25" x14ac:dyDescent="0.25">
      <c r="A18" s="2">
        <v>12</v>
      </c>
      <c r="B18" s="2" t="s">
        <v>39</v>
      </c>
      <c r="C18" s="2">
        <v>5</v>
      </c>
      <c r="D18" s="2" t="s">
        <v>36</v>
      </c>
      <c r="E18" s="2">
        <v>90</v>
      </c>
      <c r="F18" s="17">
        <v>12280</v>
      </c>
      <c r="G18" s="6">
        <v>0</v>
      </c>
      <c r="H18" s="6">
        <v>0.158</v>
      </c>
      <c r="I18" s="6">
        <v>0</v>
      </c>
      <c r="J18" s="6">
        <v>0.3</v>
      </c>
      <c r="K18" s="6">
        <v>0</v>
      </c>
      <c r="L18" s="6">
        <v>1.5</v>
      </c>
      <c r="M18" s="6">
        <v>0</v>
      </c>
      <c r="N18" s="2" t="s">
        <v>22</v>
      </c>
      <c r="O18" s="2" t="s">
        <v>23</v>
      </c>
      <c r="P18" s="7">
        <v>4</v>
      </c>
      <c r="Q18" s="7">
        <v>5</v>
      </c>
      <c r="R18" s="7">
        <v>6</v>
      </c>
      <c r="S18" s="8">
        <f t="shared" si="0"/>
        <v>26189.398637999999</v>
      </c>
      <c r="T18" s="8">
        <f t="shared" si="1"/>
        <v>32736.748297500002</v>
      </c>
      <c r="U18" s="8">
        <f t="shared" si="2"/>
        <v>39284.097956999998</v>
      </c>
      <c r="V18" s="8">
        <f t="shared" si="3"/>
        <v>58926.146935500001</v>
      </c>
      <c r="W18" s="8"/>
      <c r="X18" s="9" t="s">
        <v>158</v>
      </c>
      <c r="Y18" s="12" t="str">
        <f t="shared" si="4"/>
        <v>Gilgamesh|5|Archer|90|Buster|AoE|26189|32737|39284|58926|Non-Star Servant, NP 100%</v>
      </c>
    </row>
    <row r="19" spans="1:25" x14ac:dyDescent="0.25">
      <c r="A19" s="2">
        <v>12</v>
      </c>
      <c r="B19" s="2" t="s">
        <v>38</v>
      </c>
      <c r="C19" s="2">
        <v>5</v>
      </c>
      <c r="D19" s="2" t="s">
        <v>36</v>
      </c>
      <c r="E19" s="2">
        <v>100</v>
      </c>
      <c r="F19" s="17">
        <v>13442</v>
      </c>
      <c r="G19" s="6">
        <v>0</v>
      </c>
      <c r="H19" s="6">
        <v>0.21</v>
      </c>
      <c r="I19" s="6">
        <v>0</v>
      </c>
      <c r="J19" s="6">
        <v>0.3</v>
      </c>
      <c r="K19" s="6">
        <v>0</v>
      </c>
      <c r="L19" s="6">
        <v>1.5</v>
      </c>
      <c r="M19" s="6">
        <v>0</v>
      </c>
      <c r="N19" s="2" t="s">
        <v>22</v>
      </c>
      <c r="O19" s="2" t="s">
        <v>23</v>
      </c>
      <c r="P19" s="7">
        <v>4</v>
      </c>
      <c r="Q19" s="7">
        <v>5</v>
      </c>
      <c r="R19" s="7">
        <v>6</v>
      </c>
      <c r="S19" s="8">
        <f t="shared" si="0"/>
        <v>29761.713695999999</v>
      </c>
      <c r="T19" s="8">
        <f t="shared" si="1"/>
        <v>37202.142120000004</v>
      </c>
      <c r="U19" s="8">
        <f t="shared" si="2"/>
        <v>44642.570543999995</v>
      </c>
      <c r="V19" s="8">
        <f t="shared" si="3"/>
        <v>66963.855815999996</v>
      </c>
      <c r="W19" s="8"/>
      <c r="X19" s="9" t="s">
        <v>158</v>
      </c>
      <c r="Y19" s="12" t="str">
        <f t="shared" si="4"/>
        <v>Gilgamesh^|5|Archer|100|Buster|AoE|29762|37202|44643|66964|Non-Star Servant, NP 100%</v>
      </c>
    </row>
    <row r="20" spans="1:25" x14ac:dyDescent="0.25">
      <c r="A20" s="2">
        <v>13</v>
      </c>
      <c r="B20" s="2" t="s">
        <v>40</v>
      </c>
      <c r="C20" s="2">
        <v>3</v>
      </c>
      <c r="D20" s="2" t="s">
        <v>36</v>
      </c>
      <c r="E20" s="2">
        <v>70</v>
      </c>
      <c r="F20" s="17">
        <v>6715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2</v>
      </c>
      <c r="M20" s="6">
        <v>0</v>
      </c>
      <c r="N20" s="2" t="s">
        <v>26</v>
      </c>
      <c r="O20" s="2" t="s">
        <v>32</v>
      </c>
      <c r="P20" s="7">
        <v>9</v>
      </c>
      <c r="Q20" s="7">
        <v>12</v>
      </c>
      <c r="R20" s="7">
        <v>15</v>
      </c>
      <c r="S20" s="8">
        <f t="shared" si="0"/>
        <v>15151.882500000002</v>
      </c>
      <c r="T20" s="8">
        <f t="shared" si="1"/>
        <v>20202.510000000002</v>
      </c>
      <c r="U20" s="8">
        <f t="shared" si="2"/>
        <v>25253.137500000001</v>
      </c>
      <c r="V20" s="8">
        <f t="shared" si="3"/>
        <v>50506.275000000001</v>
      </c>
      <c r="W20" s="8" t="s">
        <v>283</v>
      </c>
      <c r="X20" s="9" t="s">
        <v>41</v>
      </c>
      <c r="Y20" s="12" t="str">
        <f t="shared" si="4"/>
        <v>Robin Hood|3|Archer|70|Arts|Single|15152|20203|25253|50506|Debuffed (e.g. Sabotage)</v>
      </c>
    </row>
    <row r="21" spans="1:25" x14ac:dyDescent="0.25">
      <c r="A21" s="2">
        <v>13</v>
      </c>
      <c r="B21" s="2" t="s">
        <v>109</v>
      </c>
      <c r="C21" s="2">
        <v>3</v>
      </c>
      <c r="D21" s="2" t="s">
        <v>36</v>
      </c>
      <c r="E21" s="2">
        <v>100</v>
      </c>
      <c r="F21" s="17">
        <v>9088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2</v>
      </c>
      <c r="M21" s="6">
        <v>0</v>
      </c>
      <c r="N21" s="2" t="s">
        <v>26</v>
      </c>
      <c r="O21" s="2" t="s">
        <v>32</v>
      </c>
      <c r="P21" s="7">
        <v>9</v>
      </c>
      <c r="Q21" s="7">
        <v>12</v>
      </c>
      <c r="R21" s="7">
        <v>15</v>
      </c>
      <c r="S21" s="8">
        <f t="shared" si="0"/>
        <v>19818.386999999999</v>
      </c>
      <c r="T21" s="8">
        <f t="shared" si="1"/>
        <v>26424.516</v>
      </c>
      <c r="U21" s="8">
        <f t="shared" si="2"/>
        <v>33030.645000000004</v>
      </c>
      <c r="V21" s="8">
        <f t="shared" si="3"/>
        <v>66061.290000000008</v>
      </c>
      <c r="W21" s="8" t="s">
        <v>283</v>
      </c>
      <c r="X21" s="9" t="s">
        <v>41</v>
      </c>
      <c r="Y21" s="12" t="str">
        <f t="shared" si="4"/>
        <v>Robin Hood^|3|Archer|100|Arts|Single|19818|26425|33031|66061|Debuffed (e.g. Sabotage)</v>
      </c>
    </row>
    <row r="22" spans="1:25" x14ac:dyDescent="0.25">
      <c r="A22" s="2">
        <v>14</v>
      </c>
      <c r="B22" s="2" t="s">
        <v>103</v>
      </c>
      <c r="C22" s="2">
        <v>4</v>
      </c>
      <c r="D22" s="2" t="s">
        <v>36</v>
      </c>
      <c r="E22" s="2">
        <v>80</v>
      </c>
      <c r="F22" s="17">
        <v>8633</v>
      </c>
      <c r="G22" s="6">
        <v>0.4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2" t="s">
        <v>31</v>
      </c>
      <c r="O22" s="2" t="s">
        <v>23</v>
      </c>
      <c r="P22" s="7">
        <v>8</v>
      </c>
      <c r="Q22" s="7">
        <v>10</v>
      </c>
      <c r="R22" s="7">
        <v>12</v>
      </c>
      <c r="S22" s="8">
        <f t="shared" si="0"/>
        <v>18839.524479999996</v>
      </c>
      <c r="T22" s="8">
        <f t="shared" si="1"/>
        <v>23549.405599999998</v>
      </c>
      <c r="U22" s="8">
        <f t="shared" si="2"/>
        <v>28259.286719999996</v>
      </c>
      <c r="V22" s="8">
        <f t="shared" si="3"/>
        <v>28259.286719999996</v>
      </c>
      <c r="W22" s="8"/>
      <c r="X22" s="9"/>
      <c r="Y22" s="12" t="str">
        <f t="shared" si="4"/>
        <v>Atalanta|4|Archer|80|Quick|AoE|18840|23549|28259|28259|</v>
      </c>
    </row>
    <row r="23" spans="1:25" x14ac:dyDescent="0.25">
      <c r="A23" s="2">
        <v>14</v>
      </c>
      <c r="B23" s="2" t="s">
        <v>110</v>
      </c>
      <c r="C23" s="2">
        <v>4</v>
      </c>
      <c r="D23" s="2" t="s">
        <v>36</v>
      </c>
      <c r="E23" s="2">
        <v>100</v>
      </c>
      <c r="F23" s="17">
        <v>10453</v>
      </c>
      <c r="G23" s="6">
        <v>0.5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2" t="s">
        <v>31</v>
      </c>
      <c r="O23" s="2" t="s">
        <v>23</v>
      </c>
      <c r="P23" s="7">
        <v>8</v>
      </c>
      <c r="Q23" s="7">
        <v>10</v>
      </c>
      <c r="R23" s="7">
        <v>12</v>
      </c>
      <c r="S23" s="8">
        <f t="shared" si="0"/>
        <v>24002.836800000005</v>
      </c>
      <c r="T23" s="8">
        <f t="shared" si="1"/>
        <v>30003.546000000006</v>
      </c>
      <c r="U23" s="8">
        <f t="shared" si="2"/>
        <v>36004.2552</v>
      </c>
      <c r="V23" s="8">
        <f t="shared" si="3"/>
        <v>36004.2552</v>
      </c>
      <c r="W23" s="8"/>
      <c r="X23" s="9"/>
      <c r="Y23" s="12" t="str">
        <f t="shared" si="4"/>
        <v>Atalanta^|4|Archer|100|Quick|AoE|24003|30004|36004|36004|</v>
      </c>
    </row>
    <row r="24" spans="1:25" x14ac:dyDescent="0.25">
      <c r="A24" s="2">
        <v>15</v>
      </c>
      <c r="B24" s="2" t="s">
        <v>44</v>
      </c>
      <c r="C24" s="2">
        <v>3</v>
      </c>
      <c r="D24" s="2" t="s">
        <v>36</v>
      </c>
      <c r="E24" s="2">
        <v>70</v>
      </c>
      <c r="F24" s="17">
        <v>7032</v>
      </c>
      <c r="G24" s="6">
        <v>0.25</v>
      </c>
      <c r="H24" s="6">
        <v>0</v>
      </c>
      <c r="I24" s="6">
        <v>0</v>
      </c>
      <c r="J24" s="6">
        <v>0</v>
      </c>
      <c r="K24" s="6">
        <v>0</v>
      </c>
      <c r="L24" s="6">
        <v>2.5</v>
      </c>
      <c r="M24" s="6">
        <v>0</v>
      </c>
      <c r="N24" s="2" t="s">
        <v>26</v>
      </c>
      <c r="O24" s="2" t="s">
        <v>32</v>
      </c>
      <c r="P24" s="7">
        <v>12</v>
      </c>
      <c r="Q24" s="7">
        <v>12</v>
      </c>
      <c r="R24" s="7">
        <v>12</v>
      </c>
      <c r="S24" s="8">
        <f t="shared" si="0"/>
        <v>26292.105</v>
      </c>
      <c r="T24" s="8">
        <f t="shared" si="1"/>
        <v>26292.105</v>
      </c>
      <c r="U24" s="8">
        <f t="shared" si="2"/>
        <v>26292.105</v>
      </c>
      <c r="V24" s="8">
        <f t="shared" si="3"/>
        <v>65730.262499999997</v>
      </c>
      <c r="W24" s="8" t="s">
        <v>283</v>
      </c>
      <c r="X24" s="9" t="s">
        <v>298</v>
      </c>
      <c r="Y24" s="12" t="str">
        <f t="shared" si="4"/>
        <v>Euryale|3|Archer|70|Arts|Single|26292|26292|26292|65730|Male (scales off NP level)</v>
      </c>
    </row>
    <row r="25" spans="1:25" x14ac:dyDescent="0.25">
      <c r="A25" s="2">
        <v>15</v>
      </c>
      <c r="B25" s="2" t="s">
        <v>42</v>
      </c>
      <c r="C25" s="2">
        <v>3</v>
      </c>
      <c r="D25" s="2" t="s">
        <v>36</v>
      </c>
      <c r="E25" s="2">
        <v>100</v>
      </c>
      <c r="F25" s="17">
        <v>9516</v>
      </c>
      <c r="G25" s="6">
        <v>0.3</v>
      </c>
      <c r="H25" s="6">
        <v>0</v>
      </c>
      <c r="I25" s="6">
        <v>0</v>
      </c>
      <c r="J25" s="6">
        <v>0</v>
      </c>
      <c r="K25" s="6">
        <v>0</v>
      </c>
      <c r="L25" s="6">
        <v>2.5</v>
      </c>
      <c r="M25" s="6">
        <v>0</v>
      </c>
      <c r="N25" s="2" t="s">
        <v>26</v>
      </c>
      <c r="O25" s="2" t="s">
        <v>32</v>
      </c>
      <c r="P25" s="7">
        <v>12</v>
      </c>
      <c r="Q25" s="7">
        <v>12</v>
      </c>
      <c r="R25" s="7">
        <v>12</v>
      </c>
      <c r="S25" s="8">
        <f t="shared" si="0"/>
        <v>35810.751599999996</v>
      </c>
      <c r="T25" s="8">
        <f t="shared" si="1"/>
        <v>35810.751599999996</v>
      </c>
      <c r="U25" s="8">
        <f t="shared" si="2"/>
        <v>35810.751599999996</v>
      </c>
      <c r="V25" s="8">
        <f t="shared" si="3"/>
        <v>89526.878999999986</v>
      </c>
      <c r="W25" s="8" t="s">
        <v>283</v>
      </c>
      <c r="X25" s="9" t="s">
        <v>298</v>
      </c>
      <c r="Y25" s="12" t="str">
        <f t="shared" si="4"/>
        <v>Euryale^|3|Archer|100|Arts|Single|35811|35811|35811|89527|Male (scales off NP level)</v>
      </c>
    </row>
    <row r="26" spans="1:25" x14ac:dyDescent="0.25">
      <c r="A26" s="2">
        <v>16</v>
      </c>
      <c r="B26" s="2" t="s">
        <v>45</v>
      </c>
      <c r="C26" s="2">
        <v>1</v>
      </c>
      <c r="D26" s="2" t="s">
        <v>36</v>
      </c>
      <c r="E26" s="2">
        <v>60</v>
      </c>
      <c r="F26" s="17">
        <v>5816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8</v>
      </c>
      <c r="N26" s="2" t="s">
        <v>22</v>
      </c>
      <c r="O26" s="2" t="s">
        <v>23</v>
      </c>
      <c r="P26" s="7">
        <v>8</v>
      </c>
      <c r="Q26" s="7">
        <v>10</v>
      </c>
      <c r="R26" s="7">
        <v>12</v>
      </c>
      <c r="S26" s="8">
        <f t="shared" si="0"/>
        <v>17845.331999999999</v>
      </c>
      <c r="T26" s="8">
        <f t="shared" si="1"/>
        <v>22306.665000000001</v>
      </c>
      <c r="U26" s="8">
        <f t="shared" si="2"/>
        <v>26767.998</v>
      </c>
      <c r="V26" s="8">
        <f t="shared" si="3"/>
        <v>44613.33</v>
      </c>
      <c r="W26" s="8" t="s">
        <v>283</v>
      </c>
      <c r="X26" s="9" t="s">
        <v>282</v>
      </c>
      <c r="Y26" s="12" t="str">
        <f t="shared" si="4"/>
        <v>Arash|1|Archer|60|Buster|AoE|17845|22307|26768|44613|NP 500%, Self-Death</v>
      </c>
    </row>
    <row r="27" spans="1:25" x14ac:dyDescent="0.25">
      <c r="A27" s="2">
        <v>16</v>
      </c>
      <c r="B27" s="2" t="s">
        <v>111</v>
      </c>
      <c r="C27" s="2">
        <v>1</v>
      </c>
      <c r="D27" s="2" t="s">
        <v>36</v>
      </c>
      <c r="E27" s="2">
        <v>100</v>
      </c>
      <c r="F27" s="17">
        <v>9037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8</v>
      </c>
      <c r="N27" s="2" t="s">
        <v>22</v>
      </c>
      <c r="O27" s="2" t="s">
        <v>23</v>
      </c>
      <c r="P27" s="7">
        <v>8</v>
      </c>
      <c r="Q27" s="7">
        <v>10</v>
      </c>
      <c r="R27" s="7">
        <v>12</v>
      </c>
      <c r="S27" s="8">
        <f t="shared" si="0"/>
        <v>26290.793999999998</v>
      </c>
      <c r="T27" s="8">
        <f t="shared" si="1"/>
        <v>32863.4925</v>
      </c>
      <c r="U27" s="8">
        <f t="shared" si="2"/>
        <v>39436.190999999999</v>
      </c>
      <c r="V27" s="8">
        <f t="shared" si="3"/>
        <v>65726.985000000001</v>
      </c>
      <c r="W27" s="8" t="s">
        <v>283</v>
      </c>
      <c r="X27" s="9" t="s">
        <v>282</v>
      </c>
      <c r="Y27" s="12" t="str">
        <f t="shared" si="4"/>
        <v>Arash^|1|Archer|100|Buster|AoE|26291|32863|39436|65727|NP 500%, Self-Death</v>
      </c>
    </row>
    <row r="28" spans="1:25" x14ac:dyDescent="0.25">
      <c r="A28" s="2">
        <v>17</v>
      </c>
      <c r="B28" s="2" t="s">
        <v>46</v>
      </c>
      <c r="C28" s="2">
        <v>3</v>
      </c>
      <c r="D28" s="2" t="s">
        <v>47</v>
      </c>
      <c r="E28" s="2">
        <v>70</v>
      </c>
      <c r="F28" s="17">
        <v>7239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2" t="s">
        <v>31</v>
      </c>
      <c r="O28" s="2" t="s">
        <v>32</v>
      </c>
      <c r="P28" s="7">
        <v>12</v>
      </c>
      <c r="Q28" s="7">
        <v>16</v>
      </c>
      <c r="R28" s="7">
        <v>20</v>
      </c>
      <c r="S28" s="8">
        <f t="shared" si="0"/>
        <v>19078.113600000004</v>
      </c>
      <c r="T28" s="8">
        <f t="shared" si="1"/>
        <v>25437.484800000006</v>
      </c>
      <c r="U28" s="8">
        <f t="shared" si="2"/>
        <v>31796.856000000003</v>
      </c>
      <c r="V28" s="8">
        <f t="shared" si="3"/>
        <v>31796.856000000003</v>
      </c>
      <c r="W28" s="8"/>
      <c r="X28" s="9" t="s">
        <v>268</v>
      </c>
      <c r="Y28" s="12" t="str">
        <f t="shared" si="4"/>
        <v>Cu Chulainn|3|Lancer|70|Quick|Single|19078|25437|31797|31797|Instant Kill</v>
      </c>
    </row>
    <row r="29" spans="1:25" x14ac:dyDescent="0.25">
      <c r="A29" s="2">
        <v>17</v>
      </c>
      <c r="B29" s="2" t="s">
        <v>112</v>
      </c>
      <c r="C29" s="2">
        <v>3</v>
      </c>
      <c r="D29" s="2" t="s">
        <v>47</v>
      </c>
      <c r="E29" s="2">
        <v>100</v>
      </c>
      <c r="F29" s="17">
        <v>9797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2" t="s">
        <v>31</v>
      </c>
      <c r="O29" s="2" t="s">
        <v>32</v>
      </c>
      <c r="P29" s="7">
        <v>12</v>
      </c>
      <c r="Q29" s="7">
        <v>16</v>
      </c>
      <c r="R29" s="7">
        <v>20</v>
      </c>
      <c r="S29" s="8">
        <f t="shared" si="0"/>
        <v>25008.580800000007</v>
      </c>
      <c r="T29" s="8">
        <f t="shared" si="1"/>
        <v>33344.774400000002</v>
      </c>
      <c r="U29" s="8">
        <f t="shared" si="2"/>
        <v>41680.968000000001</v>
      </c>
      <c r="V29" s="8">
        <f t="shared" si="3"/>
        <v>41680.968000000001</v>
      </c>
      <c r="W29" s="8"/>
      <c r="X29" s="9" t="s">
        <v>268</v>
      </c>
      <c r="Y29" s="12" t="str">
        <f t="shared" si="4"/>
        <v>Cu Chulainn^|3|Lancer|100|Quick|Single|25009|33345|41681|41681|Instant Kill</v>
      </c>
    </row>
    <row r="30" spans="1:25" x14ac:dyDescent="0.25">
      <c r="A30" s="2">
        <v>18</v>
      </c>
      <c r="B30" s="2" t="s">
        <v>48</v>
      </c>
      <c r="C30" s="2">
        <v>4</v>
      </c>
      <c r="D30" s="2" t="s">
        <v>47</v>
      </c>
      <c r="E30" s="2">
        <v>80</v>
      </c>
      <c r="F30" s="17">
        <v>9122</v>
      </c>
      <c r="G30" s="6">
        <v>0</v>
      </c>
      <c r="H30" s="6">
        <v>0.12</v>
      </c>
      <c r="I30" s="6">
        <v>-0.15</v>
      </c>
      <c r="J30" s="6">
        <v>0</v>
      </c>
      <c r="K30" s="6">
        <v>0</v>
      </c>
      <c r="L30" s="6">
        <v>0</v>
      </c>
      <c r="M30" s="6">
        <v>0</v>
      </c>
      <c r="N30" s="2" t="s">
        <v>22</v>
      </c>
      <c r="O30" s="2" t="s">
        <v>23</v>
      </c>
      <c r="P30" s="7">
        <v>3</v>
      </c>
      <c r="Q30" s="7">
        <v>4</v>
      </c>
      <c r="R30" s="7">
        <v>5</v>
      </c>
      <c r="S30" s="8">
        <f t="shared" si="0"/>
        <v>13956.304320000003</v>
      </c>
      <c r="T30" s="8">
        <f t="shared" si="1"/>
        <v>18608.405760000001</v>
      </c>
      <c r="U30" s="8">
        <f t="shared" si="2"/>
        <v>23260.5072</v>
      </c>
      <c r="V30" s="8">
        <f t="shared" si="3"/>
        <v>23260.5072</v>
      </c>
      <c r="W30" s="8"/>
      <c r="X30" s="9" t="s">
        <v>291</v>
      </c>
      <c r="Y30" s="12" t="str">
        <f t="shared" si="4"/>
        <v>Elizabeth Bathory|4|Lancer|80|Buster|AoE|13956|18608|23261|23261|Ignores Defence</v>
      </c>
    </row>
    <row r="31" spans="1:25" x14ac:dyDescent="0.25">
      <c r="A31" s="2">
        <v>18</v>
      </c>
      <c r="B31" s="2" t="s">
        <v>113</v>
      </c>
      <c r="C31" s="2">
        <v>4</v>
      </c>
      <c r="D31" s="2" t="s">
        <v>47</v>
      </c>
      <c r="E31" s="2">
        <v>100</v>
      </c>
      <c r="F31" s="17">
        <v>11045</v>
      </c>
      <c r="G31" s="6">
        <v>0</v>
      </c>
      <c r="H31" s="6">
        <v>0.16</v>
      </c>
      <c r="I31" s="6">
        <v>-0.2</v>
      </c>
      <c r="J31" s="6">
        <v>0</v>
      </c>
      <c r="K31" s="6">
        <v>0</v>
      </c>
      <c r="L31" s="6">
        <v>0</v>
      </c>
      <c r="M31" s="6">
        <v>0</v>
      </c>
      <c r="N31" s="2" t="s">
        <v>22</v>
      </c>
      <c r="O31" s="2" t="s">
        <v>23</v>
      </c>
      <c r="P31" s="7">
        <v>3</v>
      </c>
      <c r="Q31" s="7">
        <v>4</v>
      </c>
      <c r="R31" s="7">
        <v>5</v>
      </c>
      <c r="S31" s="8">
        <f t="shared" si="0"/>
        <v>17787.489300000001</v>
      </c>
      <c r="T31" s="8">
        <f t="shared" si="1"/>
        <v>23716.652399999999</v>
      </c>
      <c r="U31" s="8">
        <f t="shared" si="2"/>
        <v>29645.815499999997</v>
      </c>
      <c r="V31" s="8">
        <f t="shared" si="3"/>
        <v>29645.815499999997</v>
      </c>
      <c r="W31" s="8"/>
      <c r="X31" s="9" t="s">
        <v>291</v>
      </c>
      <c r="Y31" s="12" t="str">
        <f t="shared" si="4"/>
        <v>Elizabeth Bathory^|4|Lancer|100|Buster|AoE|17787|23717|29646|29646|Ignores Defence</v>
      </c>
    </row>
    <row r="32" spans="1:25" x14ac:dyDescent="0.25">
      <c r="A32" s="2">
        <v>20</v>
      </c>
      <c r="B32" t="s">
        <v>104</v>
      </c>
      <c r="C32" s="2">
        <v>3</v>
      </c>
      <c r="D32" s="2" t="s">
        <v>47</v>
      </c>
      <c r="E32" s="2">
        <v>70</v>
      </c>
      <c r="F32" s="17">
        <v>7082</v>
      </c>
      <c r="G32" s="6">
        <v>0</v>
      </c>
      <c r="H32" s="6">
        <v>0</v>
      </c>
      <c r="I32" s="6">
        <v>0</v>
      </c>
      <c r="J32" s="6">
        <v>0</v>
      </c>
      <c r="K32" s="6">
        <v>0.5</v>
      </c>
      <c r="L32" s="6">
        <v>0</v>
      </c>
      <c r="M32" s="6">
        <v>0</v>
      </c>
      <c r="N32" s="2" t="s">
        <v>31</v>
      </c>
      <c r="O32" s="2" t="s">
        <v>32</v>
      </c>
      <c r="P32" s="7">
        <v>12</v>
      </c>
      <c r="Q32" s="7">
        <v>16</v>
      </c>
      <c r="R32" s="7">
        <v>20</v>
      </c>
      <c r="S32" s="8">
        <f t="shared" si="0"/>
        <v>18714.124800000001</v>
      </c>
      <c r="T32" s="8">
        <f t="shared" si="1"/>
        <v>24952.166400000002</v>
      </c>
      <c r="U32" s="8">
        <f t="shared" si="2"/>
        <v>31190.208000000002</v>
      </c>
      <c r="V32" s="8">
        <f t="shared" si="3"/>
        <v>46785.312000000005</v>
      </c>
      <c r="W32" s="8"/>
      <c r="X32" s="9" t="s">
        <v>270</v>
      </c>
      <c r="Y32" s="12" t="str">
        <f t="shared" si="4"/>
        <v>Cu Chulainn [Prototype]|3|Lancer|70|Quick|Single|18714|24952|31190|46785|Beast, Instant Kill</v>
      </c>
    </row>
    <row r="33" spans="1:25" x14ac:dyDescent="0.25">
      <c r="A33" s="2">
        <v>20</v>
      </c>
      <c r="B33" t="s">
        <v>114</v>
      </c>
      <c r="C33" s="2">
        <v>3</v>
      </c>
      <c r="D33" s="2" t="s">
        <v>47</v>
      </c>
      <c r="E33" s="2">
        <v>100</v>
      </c>
      <c r="F33" s="17">
        <v>9584</v>
      </c>
      <c r="G33" s="6">
        <v>0</v>
      </c>
      <c r="H33" s="6">
        <v>0</v>
      </c>
      <c r="I33" s="6">
        <v>0</v>
      </c>
      <c r="J33" s="6">
        <v>0</v>
      </c>
      <c r="K33" s="6">
        <v>0.6</v>
      </c>
      <c r="L33" s="6">
        <v>0</v>
      </c>
      <c r="M33" s="6">
        <v>0</v>
      </c>
      <c r="N33" s="2" t="s">
        <v>31</v>
      </c>
      <c r="O33" s="2" t="s">
        <v>32</v>
      </c>
      <c r="P33" s="7">
        <v>12</v>
      </c>
      <c r="Q33" s="7">
        <v>16</v>
      </c>
      <c r="R33" s="7">
        <v>20</v>
      </c>
      <c r="S33" s="8">
        <f t="shared" si="0"/>
        <v>24514.761600000005</v>
      </c>
      <c r="T33" s="8">
        <f t="shared" si="1"/>
        <v>32686.348800000007</v>
      </c>
      <c r="U33" s="8">
        <f t="shared" si="2"/>
        <v>40857.936000000002</v>
      </c>
      <c r="V33" s="8">
        <f t="shared" si="3"/>
        <v>65372.697600000007</v>
      </c>
      <c r="W33" s="8"/>
      <c r="X33" s="9" t="s">
        <v>270</v>
      </c>
      <c r="Y33" s="12" t="str">
        <f t="shared" si="4"/>
        <v>Cu Chulainn [Prototype]^|3|Lancer|100|Quick|Single|24515|32686|40858|65373|Beast, Instant Kill</v>
      </c>
    </row>
    <row r="34" spans="1:25" x14ac:dyDescent="0.25">
      <c r="A34" s="2">
        <v>22</v>
      </c>
      <c r="B34" s="2" t="s">
        <v>49</v>
      </c>
      <c r="C34" s="2">
        <v>3</v>
      </c>
      <c r="D34" s="2" t="s">
        <v>47</v>
      </c>
      <c r="E34" s="2">
        <v>70</v>
      </c>
      <c r="F34" s="17">
        <v>7239</v>
      </c>
      <c r="G34" s="6">
        <v>0.2</v>
      </c>
      <c r="H34" s="6">
        <v>0.33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2" t="s">
        <v>22</v>
      </c>
      <c r="O34" s="2" t="s">
        <v>23</v>
      </c>
      <c r="P34" s="7">
        <v>3</v>
      </c>
      <c r="Q34" s="7">
        <v>4</v>
      </c>
      <c r="R34" s="7">
        <v>5</v>
      </c>
      <c r="S34" s="8">
        <f t="shared" ref="S34:S65" si="5">P34*(F34+BonusAtk)*(VLOOKUP(N34,cardDmgValue,2,FALSE)*(1+G34))*VLOOKUP(D34,classAtkBonus,2,FALSE)*0.23*(1+H34-I34)*(1+J34)</f>
        <v>14272.813737000002</v>
      </c>
      <c r="T34" s="8">
        <f t="shared" ref="T34:T65" si="6">Q34*(F34+BonusAtk)*(VLOOKUP(N34,cardDmgValue,2,FALSE)*(1+G34))*VLOOKUP(D34,classAtkBonus,2,FALSE)*0.23*(1+H34-I34)*(1+J34)</f>
        <v>19030.418315999999</v>
      </c>
      <c r="U34" s="8">
        <f t="shared" ref="U34:U65" si="7">R34*(F34+BonusAtk)*(VLOOKUP(N34,cardDmgValue,2,FALSE)*(1+G34))*VLOOKUP(D34,classAtkBonus,2,FALSE)*0.23*(1+H34-I34)*(1+J34)</f>
        <v>23788.022894999998</v>
      </c>
      <c r="V34" s="8">
        <f t="shared" ref="V34:V65" si="8">(R34+M34)*(F34+BonusAtk)*(VLOOKUP(N34,cardDmgValue,2,FALSE)*(1+G34))*VLOOKUP(D34,classAtkBonus,2,FALSE)*0.23*(1+H34-I34)*(1+J34+K34)*(1+IF(L34=0,0,L34-1))</f>
        <v>23788.022894999998</v>
      </c>
      <c r="W34" s="8"/>
      <c r="X34" s="9"/>
      <c r="Y34" s="12" t="str">
        <f t="shared" si="4"/>
        <v>Romulus|3|Lancer|70|Buster|AoE|14273|19030|23788|23788|</v>
      </c>
    </row>
    <row r="35" spans="1:25" x14ac:dyDescent="0.25">
      <c r="A35" s="2">
        <v>22</v>
      </c>
      <c r="B35" s="2" t="s">
        <v>115</v>
      </c>
      <c r="C35" s="2">
        <v>3</v>
      </c>
      <c r="D35" s="2" t="s">
        <v>47</v>
      </c>
      <c r="E35" s="2">
        <v>100</v>
      </c>
      <c r="F35" s="17">
        <v>9797</v>
      </c>
      <c r="G35" s="6">
        <v>0.3</v>
      </c>
      <c r="H35" s="6">
        <v>0.44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2" t="s">
        <v>22</v>
      </c>
      <c r="O35" s="2" t="s">
        <v>23</v>
      </c>
      <c r="P35" s="7">
        <v>3</v>
      </c>
      <c r="Q35" s="7">
        <v>4</v>
      </c>
      <c r="R35" s="7">
        <v>5</v>
      </c>
      <c r="S35" s="8">
        <f t="shared" si="5"/>
        <v>21945.029652000001</v>
      </c>
      <c r="T35" s="8">
        <f t="shared" si="6"/>
        <v>29260.039536000004</v>
      </c>
      <c r="U35" s="8">
        <f t="shared" si="7"/>
        <v>36575.049420000003</v>
      </c>
      <c r="V35" s="8">
        <f t="shared" si="8"/>
        <v>36575.049420000003</v>
      </c>
      <c r="W35" s="8"/>
      <c r="X35" s="9"/>
      <c r="Y35" s="12" t="str">
        <f t="shared" si="4"/>
        <v>Romulus^|3|Lancer|100|Buster|AoE|21945|29260|36575|36575|</v>
      </c>
    </row>
    <row r="36" spans="1:25" x14ac:dyDescent="0.25">
      <c r="A36" s="2">
        <v>23</v>
      </c>
      <c r="B36" s="2" t="s">
        <v>50</v>
      </c>
      <c r="C36" s="2">
        <v>3</v>
      </c>
      <c r="D36" s="2" t="s">
        <v>51</v>
      </c>
      <c r="E36" s="2">
        <v>70</v>
      </c>
      <c r="F36" s="17">
        <v>7200</v>
      </c>
      <c r="G36" s="6">
        <v>0.11</v>
      </c>
      <c r="H36" s="6">
        <v>0.2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2" t="s">
        <v>31</v>
      </c>
      <c r="O36" s="2" t="s">
        <v>23</v>
      </c>
      <c r="P36" s="7">
        <v>6</v>
      </c>
      <c r="Q36" s="7">
        <v>8</v>
      </c>
      <c r="R36" s="7">
        <v>10</v>
      </c>
      <c r="S36" s="8">
        <f t="shared" si="5"/>
        <v>12043.624320000003</v>
      </c>
      <c r="T36" s="8">
        <f t="shared" si="6"/>
        <v>16058.165760000004</v>
      </c>
      <c r="U36" s="8">
        <f t="shared" si="7"/>
        <v>20072.707200000004</v>
      </c>
      <c r="V36" s="8">
        <f t="shared" si="8"/>
        <v>20072.707200000004</v>
      </c>
      <c r="W36" s="8"/>
      <c r="X36" s="9"/>
      <c r="Y36" s="12" t="str">
        <f t="shared" si="4"/>
        <v>Medusa|3|Rider|70|Quick|AoE|12044|16058|20073|20073|</v>
      </c>
    </row>
    <row r="37" spans="1:25" x14ac:dyDescent="0.25">
      <c r="A37" s="2">
        <v>23</v>
      </c>
      <c r="B37" s="2" t="s">
        <v>116</v>
      </c>
      <c r="C37" s="2">
        <v>3</v>
      </c>
      <c r="D37" s="2" t="s">
        <v>51</v>
      </c>
      <c r="E37" s="2">
        <v>100</v>
      </c>
      <c r="F37" s="17">
        <v>9744</v>
      </c>
      <c r="G37" s="6">
        <v>0.11</v>
      </c>
      <c r="H37" s="6">
        <v>0.3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2" t="s">
        <v>31</v>
      </c>
      <c r="O37" s="2" t="s">
        <v>23</v>
      </c>
      <c r="P37" s="7">
        <v>6</v>
      </c>
      <c r="Q37" s="7">
        <v>8</v>
      </c>
      <c r="R37" s="7">
        <v>10</v>
      </c>
      <c r="S37" s="8">
        <f t="shared" si="5"/>
        <v>17100.034848000003</v>
      </c>
      <c r="T37" s="8">
        <f t="shared" si="6"/>
        <v>22800.046464000006</v>
      </c>
      <c r="U37" s="8">
        <f t="shared" si="7"/>
        <v>28500.058080000003</v>
      </c>
      <c r="V37" s="8">
        <f t="shared" si="8"/>
        <v>28500.058080000003</v>
      </c>
      <c r="W37" s="8"/>
      <c r="X37" s="9"/>
      <c r="Y37" s="12" t="str">
        <f t="shared" si="4"/>
        <v>Medusa^|3|Rider|100|Quick|AoE|17100|22800|28500|28500|</v>
      </c>
    </row>
    <row r="38" spans="1:25" x14ac:dyDescent="0.25">
      <c r="A38" s="2">
        <v>24</v>
      </c>
      <c r="B38" s="2" t="s">
        <v>117</v>
      </c>
      <c r="C38" s="2">
        <v>2</v>
      </c>
      <c r="D38" s="2" t="s">
        <v>51</v>
      </c>
      <c r="E38" s="2">
        <v>65</v>
      </c>
      <c r="F38" s="17">
        <v>5236</v>
      </c>
      <c r="G38" s="6">
        <v>0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2" t="s">
        <v>26</v>
      </c>
      <c r="O38" s="2" t="s">
        <v>32</v>
      </c>
      <c r="P38" s="7">
        <v>9</v>
      </c>
      <c r="Q38" s="7">
        <v>12</v>
      </c>
      <c r="R38" s="7">
        <v>15</v>
      </c>
      <c r="S38" s="8">
        <f t="shared" si="5"/>
        <v>12887.82</v>
      </c>
      <c r="T38" s="8">
        <f t="shared" si="6"/>
        <v>17183.760000000002</v>
      </c>
      <c r="U38" s="8">
        <f t="shared" si="7"/>
        <v>21479.7</v>
      </c>
      <c r="V38" s="8">
        <f t="shared" si="8"/>
        <v>21479.7</v>
      </c>
      <c r="W38" s="8"/>
      <c r="X38" s="9"/>
      <c r="Y38" s="12" t="str">
        <f t="shared" si="4"/>
        <v>George|2|Rider|65|Arts|Single|12888|17184|21480|21480|</v>
      </c>
    </row>
    <row r="39" spans="1:25" x14ac:dyDescent="0.25">
      <c r="A39" s="2">
        <v>24</v>
      </c>
      <c r="B39" s="2" t="s">
        <v>118</v>
      </c>
      <c r="C39" s="2">
        <v>2</v>
      </c>
      <c r="D39" s="2" t="s">
        <v>51</v>
      </c>
      <c r="E39" s="2">
        <v>100</v>
      </c>
      <c r="F39" s="17">
        <v>7587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2" t="s">
        <v>26</v>
      </c>
      <c r="O39" s="2" t="s">
        <v>32</v>
      </c>
      <c r="P39" s="7">
        <v>9</v>
      </c>
      <c r="Q39" s="7">
        <v>12</v>
      </c>
      <c r="R39" s="7">
        <v>15</v>
      </c>
      <c r="S39" s="8">
        <f t="shared" si="5"/>
        <v>17754.39</v>
      </c>
      <c r="T39" s="8">
        <f t="shared" si="6"/>
        <v>23672.52</v>
      </c>
      <c r="U39" s="8">
        <f t="shared" si="7"/>
        <v>29590.65</v>
      </c>
      <c r="V39" s="8">
        <f t="shared" si="8"/>
        <v>29590.65</v>
      </c>
      <c r="W39" s="8"/>
      <c r="X39" s="9"/>
      <c r="Y39" s="12" t="str">
        <f t="shared" si="4"/>
        <v>George^|2|Rider|100|Arts|Single|17754|23673|29591|29591|</v>
      </c>
    </row>
    <row r="40" spans="1:25" x14ac:dyDescent="0.25">
      <c r="A40" s="2">
        <v>25</v>
      </c>
      <c r="B40" s="2" t="s">
        <v>52</v>
      </c>
      <c r="C40" s="2">
        <v>2</v>
      </c>
      <c r="D40" s="2" t="s">
        <v>51</v>
      </c>
      <c r="E40" s="2">
        <v>65</v>
      </c>
      <c r="F40" s="17">
        <v>6188</v>
      </c>
      <c r="G40" s="6">
        <v>0</v>
      </c>
      <c r="H40" s="6">
        <v>0.3</v>
      </c>
      <c r="I40" s="6">
        <v>0</v>
      </c>
      <c r="J40" s="6">
        <v>0.12</v>
      </c>
      <c r="K40" s="6">
        <v>0</v>
      </c>
      <c r="L40" s="6">
        <v>0</v>
      </c>
      <c r="M40" s="6">
        <v>0</v>
      </c>
      <c r="N40" s="2" t="s">
        <v>22</v>
      </c>
      <c r="O40" s="2" t="s">
        <v>23</v>
      </c>
      <c r="P40" s="7">
        <v>3</v>
      </c>
      <c r="Q40" s="7">
        <v>4</v>
      </c>
      <c r="R40" s="7">
        <v>5</v>
      </c>
      <c r="S40" s="8">
        <f t="shared" si="5"/>
        <v>10816.958880000002</v>
      </c>
      <c r="T40" s="8">
        <f t="shared" si="6"/>
        <v>14422.611840000003</v>
      </c>
      <c r="U40" s="8">
        <f t="shared" si="7"/>
        <v>18028.264800000004</v>
      </c>
      <c r="V40" s="8">
        <f t="shared" si="8"/>
        <v>18028.264800000004</v>
      </c>
      <c r="W40" s="8"/>
      <c r="X40" s="9"/>
      <c r="Y40" s="12" t="str">
        <f t="shared" si="4"/>
        <v>Edward Teach|2|Rider|65|Buster|AoE|10817|14423|18028|18028|</v>
      </c>
    </row>
    <row r="41" spans="1:25" x14ac:dyDescent="0.25">
      <c r="A41" s="2">
        <v>25</v>
      </c>
      <c r="B41" s="2" t="s">
        <v>119</v>
      </c>
      <c r="C41" s="2">
        <v>2</v>
      </c>
      <c r="D41" s="2" t="s">
        <v>51</v>
      </c>
      <c r="E41" s="2">
        <v>100</v>
      </c>
      <c r="F41" s="17">
        <v>8967</v>
      </c>
      <c r="G41" s="6">
        <v>0</v>
      </c>
      <c r="H41" s="6">
        <v>0.43</v>
      </c>
      <c r="I41" s="6">
        <v>0</v>
      </c>
      <c r="J41" s="6">
        <v>0.16</v>
      </c>
      <c r="K41" s="6">
        <v>0</v>
      </c>
      <c r="L41" s="6">
        <v>0</v>
      </c>
      <c r="M41" s="6">
        <v>0</v>
      </c>
      <c r="N41" s="2" t="s">
        <v>22</v>
      </c>
      <c r="O41" s="2" t="s">
        <v>23</v>
      </c>
      <c r="P41" s="7">
        <v>3</v>
      </c>
      <c r="Q41" s="7">
        <v>4</v>
      </c>
      <c r="R41" s="7">
        <v>5</v>
      </c>
      <c r="S41" s="8">
        <f t="shared" si="5"/>
        <v>17094.755106000001</v>
      </c>
      <c r="T41" s="8">
        <f t="shared" si="6"/>
        <v>22793.006807999995</v>
      </c>
      <c r="U41" s="8">
        <f t="shared" si="7"/>
        <v>28491.258509999996</v>
      </c>
      <c r="V41" s="8">
        <f t="shared" si="8"/>
        <v>28491.258509999996</v>
      </c>
      <c r="W41" s="8"/>
      <c r="X41" s="9"/>
      <c r="Y41" s="12" t="str">
        <f t="shared" si="4"/>
        <v>Edward Teach^|2|Rider|100|Buster|AoE|17095|22793|28491|28491|</v>
      </c>
    </row>
    <row r="42" spans="1:25" x14ac:dyDescent="0.25">
      <c r="A42" s="2">
        <v>27</v>
      </c>
      <c r="B42" s="2" t="s">
        <v>54</v>
      </c>
      <c r="C42" s="2">
        <v>3</v>
      </c>
      <c r="D42" s="2" t="s">
        <v>51</v>
      </c>
      <c r="E42" s="2">
        <v>70</v>
      </c>
      <c r="F42" s="17">
        <v>7076</v>
      </c>
      <c r="G42" s="6">
        <v>0.11</v>
      </c>
      <c r="H42" s="6">
        <v>0.128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2" t="s">
        <v>31</v>
      </c>
      <c r="O42" s="2" t="s">
        <v>32</v>
      </c>
      <c r="P42" s="7">
        <v>16</v>
      </c>
      <c r="Q42" s="7">
        <v>20</v>
      </c>
      <c r="R42" s="7">
        <v>24</v>
      </c>
      <c r="S42" s="8">
        <f t="shared" si="5"/>
        <v>29732.272312320008</v>
      </c>
      <c r="T42" s="8">
        <f t="shared" si="6"/>
        <v>37165.340390400015</v>
      </c>
      <c r="U42" s="8">
        <f t="shared" si="7"/>
        <v>44598.408468480011</v>
      </c>
      <c r="V42" s="8">
        <f t="shared" si="8"/>
        <v>44598.408468480011</v>
      </c>
      <c r="W42" s="8"/>
      <c r="X42" s="9"/>
      <c r="Y42" s="12" t="str">
        <f t="shared" si="4"/>
        <v>Ushiwakamaru|3|Rider|70|Quick|Single|29732|37165|44598|44598|</v>
      </c>
    </row>
    <row r="43" spans="1:25" x14ac:dyDescent="0.25">
      <c r="A43" s="2">
        <v>27</v>
      </c>
      <c r="B43" s="2" t="s">
        <v>53</v>
      </c>
      <c r="C43" s="2">
        <v>3</v>
      </c>
      <c r="D43" s="2" t="s">
        <v>51</v>
      </c>
      <c r="E43" s="2">
        <v>100</v>
      </c>
      <c r="F43" s="17">
        <v>9576</v>
      </c>
      <c r="G43" s="6">
        <v>0.11</v>
      </c>
      <c r="H43" s="6">
        <v>0.17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2" t="s">
        <v>31</v>
      </c>
      <c r="O43" s="2" t="s">
        <v>32</v>
      </c>
      <c r="P43" s="7">
        <v>16</v>
      </c>
      <c r="Q43" s="7">
        <v>20</v>
      </c>
      <c r="R43" s="7">
        <v>24</v>
      </c>
      <c r="S43" s="8">
        <f t="shared" si="5"/>
        <v>40397.757004800005</v>
      </c>
      <c r="T43" s="8">
        <f t="shared" si="6"/>
        <v>50497.196256000003</v>
      </c>
      <c r="U43" s="8">
        <f t="shared" si="7"/>
        <v>60596.635507200008</v>
      </c>
      <c r="V43" s="8">
        <f t="shared" si="8"/>
        <v>60596.635507200008</v>
      </c>
      <c r="W43" s="8"/>
      <c r="X43" s="9"/>
      <c r="Y43" s="12" t="str">
        <f t="shared" si="4"/>
        <v>Ushiwakamaru^|3|Rider|100|Quick|Single|40398|50497|60597|60597|</v>
      </c>
    </row>
    <row r="44" spans="1:25" x14ac:dyDescent="0.25">
      <c r="A44" s="2">
        <v>28</v>
      </c>
      <c r="B44" s="2" t="s">
        <v>55</v>
      </c>
      <c r="C44" s="2">
        <v>3</v>
      </c>
      <c r="D44" s="2" t="s">
        <v>51</v>
      </c>
      <c r="E44" s="2">
        <v>70</v>
      </c>
      <c r="F44" s="17">
        <v>7356</v>
      </c>
      <c r="G44" s="6">
        <v>0.26</v>
      </c>
      <c r="H44" s="6">
        <v>0.12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2" t="s">
        <v>31</v>
      </c>
      <c r="O44" s="2" t="s">
        <v>23</v>
      </c>
      <c r="P44" s="7">
        <v>8</v>
      </c>
      <c r="Q44" s="7">
        <v>10</v>
      </c>
      <c r="R44" s="7">
        <v>12</v>
      </c>
      <c r="S44" s="8">
        <f t="shared" si="5"/>
        <v>17337.032294400004</v>
      </c>
      <c r="T44" s="8">
        <f t="shared" si="6"/>
        <v>21671.290368000005</v>
      </c>
      <c r="U44" s="8">
        <f t="shared" si="7"/>
        <v>26005.548441600004</v>
      </c>
      <c r="V44" s="8">
        <f t="shared" si="8"/>
        <v>26005.548441600004</v>
      </c>
      <c r="W44" s="8"/>
      <c r="X44" s="9"/>
      <c r="Y44" s="12" t="str">
        <f t="shared" si="4"/>
        <v>Alexander|3|Rider|70|Quick|AoE|17337|21671|26006|26006|</v>
      </c>
    </row>
    <row r="45" spans="1:25" x14ac:dyDescent="0.25">
      <c r="A45" s="2">
        <v>28</v>
      </c>
      <c r="B45" s="2" t="s">
        <v>99</v>
      </c>
      <c r="C45" s="2">
        <v>3</v>
      </c>
      <c r="D45" s="2" t="s">
        <v>51</v>
      </c>
      <c r="E45" s="2">
        <v>100</v>
      </c>
      <c r="F45" s="17">
        <v>9955</v>
      </c>
      <c r="G45" s="6">
        <v>0.31</v>
      </c>
      <c r="H45" s="6">
        <v>0.16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2" t="s">
        <v>31</v>
      </c>
      <c r="O45" s="2" t="s">
        <v>23</v>
      </c>
      <c r="P45" s="7">
        <v>8</v>
      </c>
      <c r="Q45" s="7">
        <v>10</v>
      </c>
      <c r="R45" s="7">
        <v>12</v>
      </c>
      <c r="S45" s="8">
        <f t="shared" si="5"/>
        <v>24482.336383999998</v>
      </c>
      <c r="T45" s="8">
        <f t="shared" si="6"/>
        <v>30602.920480000001</v>
      </c>
      <c r="U45" s="8">
        <f t="shared" si="7"/>
        <v>36723.504575999999</v>
      </c>
      <c r="V45" s="8">
        <f t="shared" si="8"/>
        <v>36723.504575999999</v>
      </c>
      <c r="W45" s="8"/>
      <c r="X45" s="9"/>
      <c r="Y45" s="12" t="str">
        <f t="shared" si="4"/>
        <v>Alexander^|3|Rider|100|Quick|AoE|24482|30603|36724|36724|</v>
      </c>
    </row>
    <row r="46" spans="1:25" x14ac:dyDescent="0.25">
      <c r="A46" s="2">
        <v>29</v>
      </c>
      <c r="B46" s="2" t="s">
        <v>56</v>
      </c>
      <c r="C46" s="2">
        <v>4</v>
      </c>
      <c r="D46" s="2" t="s">
        <v>51</v>
      </c>
      <c r="E46" s="2">
        <v>80</v>
      </c>
      <c r="F46" s="17">
        <v>8293</v>
      </c>
      <c r="G46" s="6">
        <v>0.11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2" t="s">
        <v>31</v>
      </c>
      <c r="O46" s="2" t="s">
        <v>23</v>
      </c>
      <c r="P46" s="7">
        <v>6</v>
      </c>
      <c r="Q46" s="7">
        <v>8</v>
      </c>
      <c r="R46" s="7">
        <v>10</v>
      </c>
      <c r="S46" s="8">
        <f t="shared" si="5"/>
        <v>11375.759520000001</v>
      </c>
      <c r="T46" s="8">
        <f t="shared" si="6"/>
        <v>15167.679360000004</v>
      </c>
      <c r="U46" s="8">
        <f t="shared" si="7"/>
        <v>18959.599200000004</v>
      </c>
      <c r="V46" s="8">
        <f t="shared" si="8"/>
        <v>18959.599200000004</v>
      </c>
      <c r="W46" s="8"/>
      <c r="X46" s="9"/>
      <c r="Y46" s="12" t="str">
        <f t="shared" si="4"/>
        <v>Marie Antoinette|4|Rider|80|Quick|AoE|11376|15168|18960|18960|</v>
      </c>
    </row>
    <row r="47" spans="1:25" x14ac:dyDescent="0.25">
      <c r="A47" s="2">
        <v>29</v>
      </c>
      <c r="B47" s="2" t="s">
        <v>120</v>
      </c>
      <c r="C47" s="2">
        <v>4</v>
      </c>
      <c r="D47" s="2" t="s">
        <v>51</v>
      </c>
      <c r="E47" s="2">
        <v>100</v>
      </c>
      <c r="F47" s="17">
        <v>10041</v>
      </c>
      <c r="G47" s="6">
        <v>0.11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2" t="s">
        <v>31</v>
      </c>
      <c r="O47" s="2" t="s">
        <v>23</v>
      </c>
      <c r="P47" s="7">
        <v>6</v>
      </c>
      <c r="Q47" s="7">
        <v>8</v>
      </c>
      <c r="R47" s="7">
        <v>10</v>
      </c>
      <c r="S47" s="8">
        <f t="shared" si="5"/>
        <v>13517.828640000002</v>
      </c>
      <c r="T47" s="8">
        <f t="shared" si="6"/>
        <v>18023.771520000006</v>
      </c>
      <c r="U47" s="8">
        <f t="shared" si="7"/>
        <v>22529.714400000004</v>
      </c>
      <c r="V47" s="8">
        <f t="shared" si="8"/>
        <v>22529.714400000004</v>
      </c>
      <c r="W47" s="8"/>
      <c r="X47" s="9"/>
      <c r="Y47" s="12" t="str">
        <f t="shared" si="4"/>
        <v>Marie Antoinette^|4|Rider|100|Quick|AoE|13518|18024|22530|22530|</v>
      </c>
    </row>
    <row r="48" spans="1:25" x14ac:dyDescent="0.25">
      <c r="A48" s="2">
        <v>30</v>
      </c>
      <c r="B48" s="2" t="s">
        <v>121</v>
      </c>
      <c r="C48" s="2">
        <v>4</v>
      </c>
      <c r="D48" s="2" t="s">
        <v>51</v>
      </c>
      <c r="E48" s="2">
        <v>80</v>
      </c>
      <c r="F48" s="17">
        <v>8014</v>
      </c>
      <c r="G48" s="6">
        <v>0</v>
      </c>
      <c r="H48" s="6">
        <v>0</v>
      </c>
      <c r="I48" s="6">
        <v>-0.2</v>
      </c>
      <c r="J48" s="6">
        <v>0</v>
      </c>
      <c r="K48" s="6">
        <v>0</v>
      </c>
      <c r="L48" s="6">
        <v>0</v>
      </c>
      <c r="M48" s="6">
        <v>0</v>
      </c>
      <c r="N48" s="2" t="s">
        <v>22</v>
      </c>
      <c r="O48" s="2" t="s">
        <v>23</v>
      </c>
      <c r="P48" s="7">
        <v>3</v>
      </c>
      <c r="Q48" s="7">
        <v>4</v>
      </c>
      <c r="R48" s="7">
        <v>5</v>
      </c>
      <c r="S48" s="8">
        <f t="shared" si="5"/>
        <v>11182.968000000001</v>
      </c>
      <c r="T48" s="8">
        <f t="shared" si="6"/>
        <v>14910.624</v>
      </c>
      <c r="U48" s="8">
        <f t="shared" si="7"/>
        <v>18638.280000000002</v>
      </c>
      <c r="V48" s="8">
        <f t="shared" si="8"/>
        <v>18638.280000000002</v>
      </c>
      <c r="W48" s="8"/>
      <c r="X48" s="9"/>
      <c r="Y48" s="12" t="str">
        <f t="shared" si="4"/>
        <v>Martha|4|Rider|80|Buster|AoE|11183|14911|18638|18638|</v>
      </c>
    </row>
    <row r="49" spans="1:25" x14ac:dyDescent="0.25">
      <c r="A49" s="2">
        <v>30</v>
      </c>
      <c r="B49" s="2" t="s">
        <v>122</v>
      </c>
      <c r="C49" s="2">
        <v>4</v>
      </c>
      <c r="D49" s="2" t="s">
        <v>51</v>
      </c>
      <c r="E49" s="2">
        <v>100</v>
      </c>
      <c r="F49" s="17">
        <v>9703</v>
      </c>
      <c r="G49" s="6">
        <v>0</v>
      </c>
      <c r="H49" s="6">
        <v>0</v>
      </c>
      <c r="I49" s="6">
        <v>-0.3</v>
      </c>
      <c r="J49" s="6">
        <v>0</v>
      </c>
      <c r="K49" s="6">
        <v>0</v>
      </c>
      <c r="L49" s="6">
        <v>0</v>
      </c>
      <c r="M49" s="6">
        <v>0</v>
      </c>
      <c r="N49" s="2" t="s">
        <v>22</v>
      </c>
      <c r="O49" s="2" t="s">
        <v>23</v>
      </c>
      <c r="P49" s="7">
        <v>3</v>
      </c>
      <c r="Q49" s="7">
        <v>4</v>
      </c>
      <c r="R49" s="7">
        <v>5</v>
      </c>
      <c r="S49" s="8">
        <f t="shared" si="5"/>
        <v>14387.431500000002</v>
      </c>
      <c r="T49" s="8">
        <f t="shared" si="6"/>
        <v>19183.242000000002</v>
      </c>
      <c r="U49" s="8">
        <f t="shared" si="7"/>
        <v>23979.052500000002</v>
      </c>
      <c r="V49" s="8">
        <f t="shared" si="8"/>
        <v>23979.052500000002</v>
      </c>
      <c r="W49" s="8"/>
      <c r="X49" s="9"/>
      <c r="Y49" s="12" t="str">
        <f t="shared" si="4"/>
        <v>Martha^|4|Rider|100|Buster|AoE|14387|19183|23979|23979|</v>
      </c>
    </row>
    <row r="50" spans="1:25" x14ac:dyDescent="0.25">
      <c r="A50" s="2">
        <v>31</v>
      </c>
      <c r="B50" s="2" t="s">
        <v>59</v>
      </c>
      <c r="C50" s="2">
        <v>3</v>
      </c>
      <c r="D50" s="2" t="s">
        <v>58</v>
      </c>
      <c r="E50" s="2">
        <v>70</v>
      </c>
      <c r="F50" s="17">
        <v>7418</v>
      </c>
      <c r="G50" s="6">
        <v>0.1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2" t="s">
        <v>26</v>
      </c>
      <c r="O50" s="2" t="s">
        <v>32</v>
      </c>
      <c r="P50" s="7">
        <v>6</v>
      </c>
      <c r="Q50" s="7">
        <v>7.5</v>
      </c>
      <c r="R50" s="7">
        <v>9</v>
      </c>
      <c r="S50" s="8">
        <f t="shared" si="5"/>
        <v>11487.009600000001</v>
      </c>
      <c r="T50" s="8">
        <f t="shared" si="6"/>
        <v>14358.762000000001</v>
      </c>
      <c r="U50" s="8">
        <f t="shared" si="7"/>
        <v>17230.514400000004</v>
      </c>
      <c r="V50" s="8">
        <f t="shared" si="8"/>
        <v>17230.514400000004</v>
      </c>
      <c r="W50" s="8"/>
      <c r="X50" s="9"/>
      <c r="Y50" s="12" t="str">
        <f t="shared" si="4"/>
        <v>Medea|3|Caster|70|Arts|Single|11487|14359|17231|17231|</v>
      </c>
    </row>
    <row r="51" spans="1:25" x14ac:dyDescent="0.25">
      <c r="A51" s="2">
        <v>31</v>
      </c>
      <c r="B51" s="2" t="s">
        <v>57</v>
      </c>
      <c r="C51" s="2">
        <v>3</v>
      </c>
      <c r="D51" s="2" t="s">
        <v>58</v>
      </c>
      <c r="E51" s="2">
        <v>100</v>
      </c>
      <c r="F51" s="17">
        <v>10039</v>
      </c>
      <c r="G51" s="6">
        <v>0.1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2" t="s">
        <v>26</v>
      </c>
      <c r="O51" s="2" t="s">
        <v>32</v>
      </c>
      <c r="P51" s="7">
        <v>6</v>
      </c>
      <c r="Q51" s="7">
        <v>7.5</v>
      </c>
      <c r="R51" s="7">
        <v>9</v>
      </c>
      <c r="S51" s="8">
        <f t="shared" si="5"/>
        <v>15067.819800000003</v>
      </c>
      <c r="T51" s="8">
        <f t="shared" si="6"/>
        <v>18834.774750000004</v>
      </c>
      <c r="U51" s="8">
        <f t="shared" si="7"/>
        <v>22601.729700000004</v>
      </c>
      <c r="V51" s="8">
        <f t="shared" si="8"/>
        <v>22601.729700000004</v>
      </c>
      <c r="W51" s="8"/>
      <c r="X51" s="9"/>
      <c r="Y51" s="12" t="str">
        <f t="shared" si="4"/>
        <v>Medea^|3|Caster|100|Arts|Single|15068|18835|22602|22602|</v>
      </c>
    </row>
    <row r="52" spans="1:25" x14ac:dyDescent="0.25">
      <c r="A52" s="2">
        <v>32</v>
      </c>
      <c r="B52" s="2" t="s">
        <v>60</v>
      </c>
      <c r="C52" s="2">
        <v>3</v>
      </c>
      <c r="D52" s="2" t="s">
        <v>58</v>
      </c>
      <c r="E52" s="2">
        <v>70</v>
      </c>
      <c r="F52" s="17">
        <v>6514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2" t="s">
        <v>22</v>
      </c>
      <c r="O52" s="2" t="s">
        <v>23</v>
      </c>
      <c r="P52" s="7">
        <v>3</v>
      </c>
      <c r="Q52" s="7">
        <v>4</v>
      </c>
      <c r="R52" s="7">
        <v>5</v>
      </c>
      <c r="S52" s="8">
        <f t="shared" si="5"/>
        <v>6989.9760000000006</v>
      </c>
      <c r="T52" s="8">
        <f t="shared" si="6"/>
        <v>9319.9680000000008</v>
      </c>
      <c r="U52" s="8">
        <f t="shared" si="7"/>
        <v>11649.960000000001</v>
      </c>
      <c r="V52" s="8">
        <f t="shared" si="8"/>
        <v>11649.960000000001</v>
      </c>
      <c r="W52" s="8"/>
      <c r="X52" s="9"/>
      <c r="Y52" s="12" t="str">
        <f t="shared" si="4"/>
        <v>Gilles de Rais|3|Caster|70|Buster|AoE|6990|9320|11650|11650|</v>
      </c>
    </row>
    <row r="53" spans="1:25" x14ac:dyDescent="0.25">
      <c r="A53" s="2">
        <v>32</v>
      </c>
      <c r="B53" s="2" t="s">
        <v>123</v>
      </c>
      <c r="C53" s="2">
        <v>3</v>
      </c>
      <c r="D53" s="2" t="s">
        <v>58</v>
      </c>
      <c r="E53" s="2">
        <v>100</v>
      </c>
      <c r="F53" s="17">
        <v>8816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 t="s">
        <v>22</v>
      </c>
      <c r="O53" s="2" t="s">
        <v>23</v>
      </c>
      <c r="P53" s="7">
        <v>3</v>
      </c>
      <c r="Q53" s="7">
        <v>4</v>
      </c>
      <c r="R53" s="7">
        <v>5</v>
      </c>
      <c r="S53" s="8">
        <f t="shared" si="5"/>
        <v>9134.2890000000007</v>
      </c>
      <c r="T53" s="8">
        <f t="shared" si="6"/>
        <v>12179.052000000001</v>
      </c>
      <c r="U53" s="8">
        <f t="shared" si="7"/>
        <v>15223.815000000001</v>
      </c>
      <c r="V53" s="8">
        <f t="shared" si="8"/>
        <v>15223.815000000001</v>
      </c>
      <c r="W53" s="8"/>
      <c r="X53" s="9"/>
      <c r="Y53" s="12" t="str">
        <f t="shared" si="4"/>
        <v>Gilles de Rais^|3|Caster|100|Buster|AoE|9134|12179|15224|15224|</v>
      </c>
    </row>
    <row r="54" spans="1:25" x14ac:dyDescent="0.25">
      <c r="A54" s="2">
        <v>34</v>
      </c>
      <c r="B54" s="2" t="s">
        <v>61</v>
      </c>
      <c r="C54" s="2">
        <v>2</v>
      </c>
      <c r="D54" s="2" t="s">
        <v>58</v>
      </c>
      <c r="E54" s="2">
        <v>65</v>
      </c>
      <c r="F54" s="17">
        <v>5798</v>
      </c>
      <c r="G54" s="6">
        <v>0.3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2" t="s">
        <v>22</v>
      </c>
      <c r="O54" s="2" t="s">
        <v>23</v>
      </c>
      <c r="P54" s="7">
        <v>3</v>
      </c>
      <c r="Q54" s="7">
        <v>4</v>
      </c>
      <c r="R54" s="7">
        <v>5</v>
      </c>
      <c r="S54" s="8">
        <f t="shared" si="5"/>
        <v>8219.9286000000011</v>
      </c>
      <c r="T54" s="8">
        <f t="shared" si="6"/>
        <v>10959.9048</v>
      </c>
      <c r="U54" s="8">
        <f t="shared" si="7"/>
        <v>13699.881000000001</v>
      </c>
      <c r="V54" s="8">
        <f t="shared" si="8"/>
        <v>13699.881000000001</v>
      </c>
      <c r="W54" s="8"/>
      <c r="X54" s="9"/>
      <c r="Y54" s="12" t="str">
        <f t="shared" si="4"/>
        <v>William Shakespeare|2|Caster|65|Buster|AoE|8220|10960|13700|13700|</v>
      </c>
    </row>
    <row r="55" spans="1:25" x14ac:dyDescent="0.25">
      <c r="A55" s="2">
        <v>34</v>
      </c>
      <c r="B55" s="2" t="s">
        <v>124</v>
      </c>
      <c r="C55" s="2">
        <v>2</v>
      </c>
      <c r="D55" s="2" t="s">
        <v>58</v>
      </c>
      <c r="E55" s="2">
        <v>100</v>
      </c>
      <c r="F55" s="17">
        <v>8402</v>
      </c>
      <c r="G55" s="6">
        <v>0.4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2" t="s">
        <v>22</v>
      </c>
      <c r="O55" s="2" t="s">
        <v>23</v>
      </c>
      <c r="P55" s="7">
        <v>3</v>
      </c>
      <c r="Q55" s="7">
        <v>4</v>
      </c>
      <c r="R55" s="7">
        <v>5</v>
      </c>
      <c r="S55" s="8">
        <f t="shared" si="5"/>
        <v>12248.107199999999</v>
      </c>
      <c r="T55" s="8">
        <f t="shared" si="6"/>
        <v>16330.809599999999</v>
      </c>
      <c r="U55" s="8">
        <f t="shared" si="7"/>
        <v>20413.511999999999</v>
      </c>
      <c r="V55" s="8">
        <f t="shared" si="8"/>
        <v>20413.511999999999</v>
      </c>
      <c r="W55" s="8"/>
      <c r="X55" s="9"/>
      <c r="Y55" s="12" t="str">
        <f t="shared" si="4"/>
        <v>William Shakespeare^|2|Caster|100|Buster|AoE|12248|16331|20414|20414|</v>
      </c>
    </row>
    <row r="56" spans="1:25" x14ac:dyDescent="0.25">
      <c r="A56" s="2">
        <v>35</v>
      </c>
      <c r="B56" s="2" t="s">
        <v>63</v>
      </c>
      <c r="C56" s="2">
        <v>3</v>
      </c>
      <c r="D56" s="2" t="s">
        <v>58</v>
      </c>
      <c r="E56" s="2">
        <v>70</v>
      </c>
      <c r="F56" s="17">
        <v>6839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2" t="s">
        <v>22</v>
      </c>
      <c r="O56" s="2" t="s">
        <v>23</v>
      </c>
      <c r="P56" s="7">
        <v>4</v>
      </c>
      <c r="Q56" s="7">
        <v>5</v>
      </c>
      <c r="R56" s="7">
        <v>6</v>
      </c>
      <c r="S56" s="8">
        <f t="shared" si="5"/>
        <v>9723.6180000000004</v>
      </c>
      <c r="T56" s="8">
        <f t="shared" si="6"/>
        <v>12154.522500000001</v>
      </c>
      <c r="U56" s="8">
        <f t="shared" si="7"/>
        <v>14585.427000000001</v>
      </c>
      <c r="V56" s="8">
        <f t="shared" si="8"/>
        <v>14585.427000000001</v>
      </c>
      <c r="W56" s="8"/>
      <c r="X56" s="9" t="s">
        <v>291</v>
      </c>
      <c r="Y56" s="12" t="str">
        <f t="shared" si="4"/>
        <v>Mephistopheles|3|Caster|70|Buster|AoE|9724|12155|14585|14585|Ignores Defence</v>
      </c>
    </row>
    <row r="57" spans="1:25" x14ac:dyDescent="0.25">
      <c r="A57" s="2">
        <v>35</v>
      </c>
      <c r="B57" s="2" t="s">
        <v>62</v>
      </c>
      <c r="C57" s="2">
        <v>3</v>
      </c>
      <c r="D57" s="2" t="s">
        <v>58</v>
      </c>
      <c r="E57" s="2">
        <v>100</v>
      </c>
      <c r="F57" s="17">
        <v>9255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 t="s">
        <v>22</v>
      </c>
      <c r="O57" s="2" t="s">
        <v>23</v>
      </c>
      <c r="P57" s="7">
        <v>4</v>
      </c>
      <c r="Q57" s="7">
        <v>5</v>
      </c>
      <c r="R57" s="7">
        <v>6</v>
      </c>
      <c r="S57" s="8">
        <f t="shared" si="5"/>
        <v>12724.29</v>
      </c>
      <c r="T57" s="8">
        <f t="shared" si="6"/>
        <v>15905.362500000001</v>
      </c>
      <c r="U57" s="8">
        <f t="shared" si="7"/>
        <v>19086.435000000001</v>
      </c>
      <c r="V57" s="8">
        <f t="shared" si="8"/>
        <v>19086.435000000001</v>
      </c>
      <c r="W57" s="8"/>
      <c r="X57" s="9" t="s">
        <v>291</v>
      </c>
      <c r="Y57" s="12" t="str">
        <f t="shared" si="4"/>
        <v>Mephistopheles^|3|Caster|100|Buster|AoE|12724|15905|19086|19086|Ignores Defence</v>
      </c>
    </row>
    <row r="58" spans="1:25" x14ac:dyDescent="0.25">
      <c r="A58" s="2">
        <v>36</v>
      </c>
      <c r="B58" t="s">
        <v>46</v>
      </c>
      <c r="C58" s="2">
        <v>3</v>
      </c>
      <c r="D58" s="2" t="s">
        <v>58</v>
      </c>
      <c r="E58" s="2">
        <v>70</v>
      </c>
      <c r="F58" s="17">
        <v>8905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2" t="s">
        <v>22</v>
      </c>
      <c r="O58" s="2" t="s">
        <v>23</v>
      </c>
      <c r="P58" s="7">
        <v>3</v>
      </c>
      <c r="Q58" s="7">
        <v>4</v>
      </c>
      <c r="R58" s="7">
        <v>5</v>
      </c>
      <c r="S58" s="8">
        <f t="shared" si="5"/>
        <v>9217.192500000001</v>
      </c>
      <c r="T58" s="8">
        <f t="shared" si="6"/>
        <v>12289.59</v>
      </c>
      <c r="U58" s="8">
        <f t="shared" si="7"/>
        <v>15361.987500000001</v>
      </c>
      <c r="V58" s="8">
        <f t="shared" si="8"/>
        <v>15361.987500000001</v>
      </c>
      <c r="W58" s="8"/>
      <c r="X58" s="9"/>
      <c r="Y58" s="12" t="str">
        <f t="shared" si="4"/>
        <v>Cu Chulainn|3|Caster|70|Buster|AoE|9217|12290|15362|15362|</v>
      </c>
    </row>
    <row r="59" spans="1:25" x14ac:dyDescent="0.25">
      <c r="A59" s="2">
        <v>36</v>
      </c>
      <c r="B59" t="s">
        <v>112</v>
      </c>
      <c r="C59" s="2">
        <v>3</v>
      </c>
      <c r="D59" s="2" t="s">
        <v>58</v>
      </c>
      <c r="E59" s="2">
        <v>100</v>
      </c>
      <c r="F59" s="17">
        <v>9895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2" t="s">
        <v>22</v>
      </c>
      <c r="O59" s="2" t="s">
        <v>23</v>
      </c>
      <c r="P59" s="7">
        <v>3</v>
      </c>
      <c r="Q59" s="7">
        <v>4</v>
      </c>
      <c r="R59" s="7">
        <v>5</v>
      </c>
      <c r="S59" s="8">
        <f t="shared" si="5"/>
        <v>10139.377500000001</v>
      </c>
      <c r="T59" s="8">
        <f t="shared" si="6"/>
        <v>13519.17</v>
      </c>
      <c r="U59" s="8">
        <f t="shared" si="7"/>
        <v>16898.962500000001</v>
      </c>
      <c r="V59" s="8">
        <f t="shared" si="8"/>
        <v>16898.962500000001</v>
      </c>
      <c r="W59" s="8"/>
      <c r="X59" s="9"/>
      <c r="Y59" s="12" t="str">
        <f t="shared" si="4"/>
        <v>Cu Chulainn^|3|Caster|100|Buster|AoE|10139|13519|16899|16899|</v>
      </c>
    </row>
    <row r="60" spans="1:25" x14ac:dyDescent="0.25">
      <c r="A60" s="2">
        <v>39</v>
      </c>
      <c r="B60" t="s">
        <v>125</v>
      </c>
      <c r="C60" s="2">
        <v>1</v>
      </c>
      <c r="D60" s="2" t="s">
        <v>64</v>
      </c>
      <c r="E60" s="2">
        <v>60</v>
      </c>
      <c r="F60" s="17">
        <v>5735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2" t="s">
        <v>31</v>
      </c>
      <c r="O60" s="2" t="s">
        <v>32</v>
      </c>
      <c r="P60" s="7">
        <v>12</v>
      </c>
      <c r="Q60" s="7">
        <v>16</v>
      </c>
      <c r="R60" s="7">
        <v>20</v>
      </c>
      <c r="S60" s="8">
        <f t="shared" si="5"/>
        <v>13363.92</v>
      </c>
      <c r="T60" s="8">
        <f t="shared" si="6"/>
        <v>17818.560000000001</v>
      </c>
      <c r="U60" s="8">
        <f t="shared" si="7"/>
        <v>22273.200000000001</v>
      </c>
      <c r="V60" s="8">
        <f t="shared" si="8"/>
        <v>22273.200000000001</v>
      </c>
      <c r="W60" s="8"/>
      <c r="X60" s="9"/>
      <c r="Y60" s="12" t="str">
        <f t="shared" si="4"/>
        <v>Sasaki Kojirou|1|Assassin|60|Quick|Single|13364|17819|22273|22273|</v>
      </c>
    </row>
    <row r="61" spans="1:25" x14ac:dyDescent="0.25">
      <c r="A61" s="2">
        <v>39</v>
      </c>
      <c r="B61" t="s">
        <v>126</v>
      </c>
      <c r="C61" s="2">
        <v>1</v>
      </c>
      <c r="D61" s="2" t="s">
        <v>64</v>
      </c>
      <c r="E61" s="2">
        <v>100</v>
      </c>
      <c r="F61" s="17">
        <v>8912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2" t="s">
        <v>31</v>
      </c>
      <c r="O61" s="2" t="s">
        <v>32</v>
      </c>
      <c r="P61" s="7">
        <v>12</v>
      </c>
      <c r="Q61" s="7">
        <v>16</v>
      </c>
      <c r="R61" s="7">
        <v>20</v>
      </c>
      <c r="S61" s="8">
        <f t="shared" si="5"/>
        <v>19677.254400000005</v>
      </c>
      <c r="T61" s="8">
        <f t="shared" si="6"/>
        <v>26236.339200000002</v>
      </c>
      <c r="U61" s="8">
        <f t="shared" si="7"/>
        <v>32795.424000000006</v>
      </c>
      <c r="V61" s="8">
        <f t="shared" si="8"/>
        <v>32795.424000000006</v>
      </c>
      <c r="W61" s="8"/>
      <c r="X61" s="9"/>
      <c r="Y61" s="12" t="str">
        <f t="shared" si="4"/>
        <v>Sasaki Kojirou^|1|Assassin|100|Quick|Single|19677|26236|32795|32795|</v>
      </c>
    </row>
    <row r="62" spans="1:25" x14ac:dyDescent="0.25">
      <c r="A62" s="2">
        <v>40</v>
      </c>
      <c r="B62" t="s">
        <v>65</v>
      </c>
      <c r="C62" s="2">
        <v>2</v>
      </c>
      <c r="D62" s="2" t="s">
        <v>64</v>
      </c>
      <c r="E62" s="2">
        <v>65</v>
      </c>
      <c r="F62" s="17">
        <v>6280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2" t="s">
        <v>31</v>
      </c>
      <c r="O62" s="2" t="s">
        <v>32</v>
      </c>
      <c r="P62" s="7">
        <v>12</v>
      </c>
      <c r="Q62" s="7">
        <v>16</v>
      </c>
      <c r="R62" s="7">
        <v>20</v>
      </c>
      <c r="S62" s="8">
        <f t="shared" si="5"/>
        <v>14446.944000000001</v>
      </c>
      <c r="T62" s="8">
        <f t="shared" si="6"/>
        <v>19262.592000000004</v>
      </c>
      <c r="U62" s="8">
        <f t="shared" si="7"/>
        <v>24078.240000000002</v>
      </c>
      <c r="V62" s="8">
        <f t="shared" si="8"/>
        <v>24078.240000000002</v>
      </c>
      <c r="W62" s="8"/>
      <c r="X62" s="9" t="s">
        <v>268</v>
      </c>
      <c r="Y62" s="12" t="str">
        <f t="shared" si="4"/>
        <v>Hassan of the Cursed Arm|2|Assassin|65|Quick|Single|14447|19263|24078|24078|Instant Kill</v>
      </c>
    </row>
    <row r="63" spans="1:25" x14ac:dyDescent="0.25">
      <c r="A63" s="2">
        <v>40</v>
      </c>
      <c r="B63" t="s">
        <v>127</v>
      </c>
      <c r="C63" s="2">
        <v>2</v>
      </c>
      <c r="D63" s="2" t="s">
        <v>64</v>
      </c>
      <c r="E63" s="2">
        <v>100</v>
      </c>
      <c r="F63" s="17">
        <v>9100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2" t="s">
        <v>31</v>
      </c>
      <c r="O63" s="2" t="s">
        <v>32</v>
      </c>
      <c r="P63" s="7">
        <v>12</v>
      </c>
      <c r="Q63" s="7">
        <v>16</v>
      </c>
      <c r="R63" s="7">
        <v>20</v>
      </c>
      <c r="S63" s="8">
        <f t="shared" si="5"/>
        <v>20050.848000000002</v>
      </c>
      <c r="T63" s="8">
        <f t="shared" si="6"/>
        <v>26734.464000000004</v>
      </c>
      <c r="U63" s="8">
        <f t="shared" si="7"/>
        <v>33418.080000000002</v>
      </c>
      <c r="V63" s="8">
        <f t="shared" si="8"/>
        <v>33418.080000000002</v>
      </c>
      <c r="W63" s="8"/>
      <c r="X63" s="9" t="s">
        <v>268</v>
      </c>
      <c r="Y63" s="12" t="str">
        <f t="shared" si="4"/>
        <v>Hassan of the Cursed Arm^|2|Assassin|100|Quick|Single|20051|26734|33418|33418|Instant Kill</v>
      </c>
    </row>
    <row r="64" spans="1:25" x14ac:dyDescent="0.25">
      <c r="A64" s="2">
        <v>42</v>
      </c>
      <c r="B64" s="2" t="s">
        <v>66</v>
      </c>
      <c r="C64" s="2">
        <v>3</v>
      </c>
      <c r="D64" s="2" t="s">
        <v>64</v>
      </c>
      <c r="E64" s="2">
        <v>70</v>
      </c>
      <c r="F64" s="17">
        <v>7207</v>
      </c>
      <c r="G64" s="6">
        <v>0.25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2" t="s">
        <v>31</v>
      </c>
      <c r="O64" s="2" t="s">
        <v>32</v>
      </c>
      <c r="P64" s="7">
        <v>12</v>
      </c>
      <c r="Q64" s="7">
        <v>16</v>
      </c>
      <c r="R64" s="7">
        <v>20</v>
      </c>
      <c r="S64" s="8">
        <f t="shared" si="5"/>
        <v>20361.348000000002</v>
      </c>
      <c r="T64" s="8">
        <f t="shared" si="6"/>
        <v>27148.464000000004</v>
      </c>
      <c r="U64" s="8">
        <f t="shared" si="7"/>
        <v>33935.58</v>
      </c>
      <c r="V64" s="8">
        <f t="shared" si="8"/>
        <v>33935.58</v>
      </c>
      <c r="W64" s="8"/>
      <c r="X64" s="9" t="s">
        <v>268</v>
      </c>
      <c r="Y64" s="12" t="str">
        <f t="shared" si="4"/>
        <v>Jing Ke|3|Assassin|70|Quick|Single|20361|27148|33936|33936|Instant Kill</v>
      </c>
    </row>
    <row r="65" spans="1:25" x14ac:dyDescent="0.25">
      <c r="A65" s="2">
        <v>42</v>
      </c>
      <c r="B65" s="2" t="s">
        <v>128</v>
      </c>
      <c r="C65" s="2">
        <v>3</v>
      </c>
      <c r="D65" s="2" t="s">
        <v>64</v>
      </c>
      <c r="E65" s="2">
        <v>100</v>
      </c>
      <c r="F65" s="17">
        <v>8754</v>
      </c>
      <c r="G65" s="6">
        <v>0.3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 t="s">
        <v>31</v>
      </c>
      <c r="O65" s="2" t="s">
        <v>32</v>
      </c>
      <c r="P65" s="7">
        <v>12</v>
      </c>
      <c r="Q65" s="7">
        <v>16</v>
      </c>
      <c r="R65" s="7">
        <v>20</v>
      </c>
      <c r="S65" s="8">
        <f t="shared" si="5"/>
        <v>25172.259840000002</v>
      </c>
      <c r="T65" s="8">
        <f t="shared" si="6"/>
        <v>33563.013120000003</v>
      </c>
      <c r="U65" s="8">
        <f t="shared" si="7"/>
        <v>41953.766400000008</v>
      </c>
      <c r="V65" s="8">
        <f t="shared" si="8"/>
        <v>41953.766400000008</v>
      </c>
      <c r="W65" s="8"/>
      <c r="X65" s="9" t="s">
        <v>268</v>
      </c>
      <c r="Y65" s="12" t="str">
        <f t="shared" si="4"/>
        <v>Jing Ke^|3|Assassin|100|Quick|Single|25172|33563|41954|41954|Instant Kill</v>
      </c>
    </row>
    <row r="66" spans="1:25" x14ac:dyDescent="0.25">
      <c r="A66" s="2">
        <v>43</v>
      </c>
      <c r="B66" t="s">
        <v>67</v>
      </c>
      <c r="C66" s="2">
        <v>2</v>
      </c>
      <c r="D66" s="2" t="s">
        <v>64</v>
      </c>
      <c r="E66" s="2">
        <v>65</v>
      </c>
      <c r="F66" s="17">
        <v>7906</v>
      </c>
      <c r="G66" s="6">
        <v>0</v>
      </c>
      <c r="H66" s="6">
        <v>0</v>
      </c>
      <c r="I66" s="6">
        <v>0</v>
      </c>
      <c r="J66" s="6">
        <v>0</v>
      </c>
      <c r="K66" s="6">
        <v>1</v>
      </c>
      <c r="L66" s="6">
        <v>0</v>
      </c>
      <c r="M66" s="6">
        <v>0</v>
      </c>
      <c r="N66" s="2" t="s">
        <v>22</v>
      </c>
      <c r="O66" s="2" t="s">
        <v>32</v>
      </c>
      <c r="P66" s="7">
        <v>6</v>
      </c>
      <c r="Q66" s="7">
        <v>8</v>
      </c>
      <c r="R66" s="7">
        <v>10</v>
      </c>
      <c r="S66" s="8">
        <f t="shared" ref="S66:S97" si="9">P66*(F66+BonusAtk)*(VLOOKUP(N66,cardDmgValue,2,FALSE)*(1+G66))*VLOOKUP(D66,classAtkBonus,2,FALSE)*0.23*(1+H66-I66)*(1+J66)</f>
        <v>16573.248000000003</v>
      </c>
      <c r="T66" s="8">
        <f t="shared" ref="T66:T97" si="10">Q66*(F66+BonusAtk)*(VLOOKUP(N66,cardDmgValue,2,FALSE)*(1+G66))*VLOOKUP(D66,classAtkBonus,2,FALSE)*0.23*(1+H66-I66)*(1+J66)</f>
        <v>22097.664000000001</v>
      </c>
      <c r="U66" s="8">
        <f t="shared" ref="U66:U97" si="11">R66*(F66+BonusAtk)*(VLOOKUP(N66,cardDmgValue,2,FALSE)*(1+G66))*VLOOKUP(D66,classAtkBonus,2,FALSE)*0.23*(1+H66-I66)*(1+J66)</f>
        <v>27622.080000000002</v>
      </c>
      <c r="V66" s="8">
        <f t="shared" ref="V66:V97" si="12">(R66+M66)*(F66+BonusAtk)*(VLOOKUP(N66,cardDmgValue,2,FALSE)*(1+G66))*VLOOKUP(D66,classAtkBonus,2,FALSE)*0.23*(1+H66-I66)*(1+J66+K66)*(1+IF(L66=0,0,L66-1))</f>
        <v>55244.160000000003</v>
      </c>
      <c r="W66" s="8"/>
      <c r="X66" s="9" t="s">
        <v>271</v>
      </c>
      <c r="Y66" s="12" t="str">
        <f t="shared" ref="Y66:Y129" si="13">CONCATENATE(B66,"|",C66,"|",D66,"|",E66,"|",N66,"|",O66,"|",ROUND(S66,0),"|",ROUND(T66,0),"|",ROUND(U66,0),"|",ROUND(V66,0),"|",X66)</f>
        <v>Charles-Henri Sanson|2|Assassin|65|Buster|Single|16573|22098|27622|55244|Evil, Human, Instant Kill</v>
      </c>
    </row>
    <row r="67" spans="1:25" x14ac:dyDescent="0.25">
      <c r="A67" s="2">
        <v>43</v>
      </c>
      <c r="B67" t="s">
        <v>129</v>
      </c>
      <c r="C67" s="2">
        <v>2</v>
      </c>
      <c r="D67" s="2" t="s">
        <v>64</v>
      </c>
      <c r="E67" s="2">
        <v>100</v>
      </c>
      <c r="F67" s="17">
        <v>8896</v>
      </c>
      <c r="G67" s="6">
        <v>0</v>
      </c>
      <c r="H67" s="6">
        <v>0</v>
      </c>
      <c r="I67" s="6">
        <v>0</v>
      </c>
      <c r="J67" s="6">
        <v>0</v>
      </c>
      <c r="K67" s="6">
        <v>1.2</v>
      </c>
      <c r="L67" s="6">
        <v>0</v>
      </c>
      <c r="M67" s="6">
        <v>0</v>
      </c>
      <c r="N67" s="2" t="s">
        <v>22</v>
      </c>
      <c r="O67" s="2" t="s">
        <v>32</v>
      </c>
      <c r="P67" s="7">
        <v>6</v>
      </c>
      <c r="Q67" s="7">
        <v>8</v>
      </c>
      <c r="R67" s="7">
        <v>10</v>
      </c>
      <c r="S67" s="8">
        <f t="shared" si="9"/>
        <v>18417.618000000002</v>
      </c>
      <c r="T67" s="8">
        <f t="shared" si="10"/>
        <v>24556.824000000001</v>
      </c>
      <c r="U67" s="8">
        <f t="shared" si="11"/>
        <v>30696.030000000002</v>
      </c>
      <c r="V67" s="8">
        <f t="shared" si="12"/>
        <v>67531.266000000018</v>
      </c>
      <c r="W67" s="8"/>
      <c r="X67" s="9" t="s">
        <v>271</v>
      </c>
      <c r="Y67" s="12" t="str">
        <f t="shared" si="13"/>
        <v>Charles-Henri Sanson^|2|Assassin|100|Buster|Single|18418|24557|30696|67531|Evil, Human, Instant Kill</v>
      </c>
    </row>
    <row r="68" spans="1:25" x14ac:dyDescent="0.25">
      <c r="A68" s="2">
        <v>44</v>
      </c>
      <c r="B68" t="s">
        <v>69</v>
      </c>
      <c r="C68" s="2">
        <v>2</v>
      </c>
      <c r="D68" s="2" t="s">
        <v>64</v>
      </c>
      <c r="E68" s="2">
        <v>65</v>
      </c>
      <c r="F68" s="17">
        <v>5654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2" t="s">
        <v>26</v>
      </c>
      <c r="O68" s="2" t="s">
        <v>23</v>
      </c>
      <c r="P68" s="7">
        <v>6</v>
      </c>
      <c r="Q68" s="7">
        <v>7.5</v>
      </c>
      <c r="R68" s="7">
        <v>9</v>
      </c>
      <c r="S68" s="8">
        <f t="shared" si="9"/>
        <v>8251.848</v>
      </c>
      <c r="T68" s="8">
        <f t="shared" si="10"/>
        <v>10314.810000000001</v>
      </c>
      <c r="U68" s="8">
        <f t="shared" si="11"/>
        <v>12377.772000000001</v>
      </c>
      <c r="V68" s="8">
        <f t="shared" si="12"/>
        <v>12377.772000000001</v>
      </c>
      <c r="W68" s="8"/>
      <c r="X68" s="9" t="s">
        <v>291</v>
      </c>
      <c r="Y68" s="12" t="str">
        <f t="shared" si="13"/>
        <v>Phantom of the Opera|2|Assassin|65|Arts|AoE|8252|10315|12378|12378|Ignores Defence</v>
      </c>
    </row>
    <row r="69" spans="1:25" x14ac:dyDescent="0.25">
      <c r="A69" s="2">
        <v>44</v>
      </c>
      <c r="B69" t="s">
        <v>68</v>
      </c>
      <c r="C69" s="2">
        <v>2</v>
      </c>
      <c r="D69" s="2" t="s">
        <v>64</v>
      </c>
      <c r="E69" s="2">
        <v>100</v>
      </c>
      <c r="F69" s="17">
        <v>8193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2" t="s">
        <v>26</v>
      </c>
      <c r="O69" s="2" t="s">
        <v>23</v>
      </c>
      <c r="P69" s="7">
        <v>6</v>
      </c>
      <c r="Q69" s="7">
        <v>7.5</v>
      </c>
      <c r="R69" s="7">
        <v>9</v>
      </c>
      <c r="S69" s="8">
        <f t="shared" si="9"/>
        <v>11405.286000000002</v>
      </c>
      <c r="T69" s="8">
        <f t="shared" si="10"/>
        <v>14256.6075</v>
      </c>
      <c r="U69" s="8">
        <f t="shared" si="11"/>
        <v>17107.929</v>
      </c>
      <c r="V69" s="8">
        <f t="shared" si="12"/>
        <v>17107.929</v>
      </c>
      <c r="W69" s="8"/>
      <c r="X69" s="9" t="s">
        <v>291</v>
      </c>
      <c r="Y69" s="12" t="str">
        <f t="shared" si="13"/>
        <v>Phantom of the Opera^|2|Assassin|100|Arts|AoE|11405|14257|17108|17108|Ignores Defence</v>
      </c>
    </row>
    <row r="70" spans="1:25" x14ac:dyDescent="0.25">
      <c r="A70" s="2">
        <v>46</v>
      </c>
      <c r="B70" t="s">
        <v>70</v>
      </c>
      <c r="C70" s="2">
        <v>4</v>
      </c>
      <c r="D70" s="2" t="s">
        <v>64</v>
      </c>
      <c r="E70" s="2">
        <v>80</v>
      </c>
      <c r="F70" s="17">
        <v>9408</v>
      </c>
      <c r="G70" s="6">
        <v>0</v>
      </c>
      <c r="H70" s="6">
        <v>0</v>
      </c>
      <c r="I70" s="6">
        <v>-0.15</v>
      </c>
      <c r="J70" s="6">
        <v>0</v>
      </c>
      <c r="K70" s="6">
        <v>0</v>
      </c>
      <c r="L70" s="6">
        <v>1.2</v>
      </c>
      <c r="M70" s="6">
        <v>0</v>
      </c>
      <c r="N70" s="2" t="s">
        <v>22</v>
      </c>
      <c r="O70" s="2" t="s">
        <v>32</v>
      </c>
      <c r="P70" s="7">
        <v>6</v>
      </c>
      <c r="Q70" s="7">
        <v>8</v>
      </c>
      <c r="R70" s="7">
        <v>10</v>
      </c>
      <c r="S70" s="8">
        <f t="shared" si="9"/>
        <v>22277.195100000001</v>
      </c>
      <c r="T70" s="8">
        <f t="shared" si="10"/>
        <v>29702.926800000001</v>
      </c>
      <c r="U70" s="8">
        <f t="shared" si="11"/>
        <v>37128.658499999998</v>
      </c>
      <c r="V70" s="8">
        <f t="shared" si="12"/>
        <v>44554.390199999994</v>
      </c>
      <c r="W70" s="8"/>
      <c r="X70" s="9" t="s">
        <v>71</v>
      </c>
      <c r="Y70" s="12" t="str">
        <f t="shared" si="13"/>
        <v>Carmilla|4|Assassin|80|Buster|Single|22277|29703|37129|44554|Female</v>
      </c>
    </row>
    <row r="71" spans="1:25" x14ac:dyDescent="0.25">
      <c r="A71" s="2">
        <v>46</v>
      </c>
      <c r="B71" t="s">
        <v>130</v>
      </c>
      <c r="C71" s="2">
        <v>4</v>
      </c>
      <c r="D71" s="2" t="s">
        <v>64</v>
      </c>
      <c r="E71" s="2">
        <v>100</v>
      </c>
      <c r="F71" s="17">
        <v>11391</v>
      </c>
      <c r="G71" s="6">
        <v>0</v>
      </c>
      <c r="H71" s="6">
        <v>0</v>
      </c>
      <c r="I71" s="6">
        <v>-0.2</v>
      </c>
      <c r="J71" s="6">
        <v>0</v>
      </c>
      <c r="K71" s="6">
        <v>0</v>
      </c>
      <c r="L71" s="6">
        <v>1.2</v>
      </c>
      <c r="M71" s="6">
        <v>0</v>
      </c>
      <c r="N71" s="2" t="s">
        <v>22</v>
      </c>
      <c r="O71" s="2" t="s">
        <v>32</v>
      </c>
      <c r="P71" s="7">
        <v>6</v>
      </c>
      <c r="Q71" s="7">
        <v>8</v>
      </c>
      <c r="R71" s="7">
        <v>10</v>
      </c>
      <c r="S71" s="8">
        <f t="shared" si="9"/>
        <v>27678.963600000003</v>
      </c>
      <c r="T71" s="8">
        <f t="shared" si="10"/>
        <v>36905.284800000009</v>
      </c>
      <c r="U71" s="8">
        <f t="shared" si="11"/>
        <v>46131.606000000007</v>
      </c>
      <c r="V71" s="8">
        <f t="shared" si="12"/>
        <v>55357.927200000006</v>
      </c>
      <c r="W71" s="8"/>
      <c r="X71" s="9" t="s">
        <v>71</v>
      </c>
      <c r="Y71" s="12" t="str">
        <f t="shared" si="13"/>
        <v>Carmilla^|4|Assassin|100|Buster|Single|27679|36905|46132|55358|Female</v>
      </c>
    </row>
    <row r="72" spans="1:25" x14ac:dyDescent="0.25">
      <c r="A72" s="2">
        <v>47</v>
      </c>
      <c r="B72" s="2" t="s">
        <v>72</v>
      </c>
      <c r="C72" s="2">
        <v>4</v>
      </c>
      <c r="D72" s="2" t="s">
        <v>73</v>
      </c>
      <c r="E72" s="2">
        <v>80</v>
      </c>
      <c r="F72" s="17">
        <v>10655</v>
      </c>
      <c r="G72" s="6">
        <v>0.08</v>
      </c>
      <c r="H72" s="6">
        <v>0.20799999999999999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2" t="s">
        <v>22</v>
      </c>
      <c r="O72" s="2" t="s">
        <v>32</v>
      </c>
      <c r="P72" s="7">
        <v>6</v>
      </c>
      <c r="Q72" s="7">
        <v>8</v>
      </c>
      <c r="R72" s="7">
        <v>10</v>
      </c>
      <c r="S72" s="8">
        <f t="shared" si="9"/>
        <v>34593.397185600006</v>
      </c>
      <c r="T72" s="8">
        <f t="shared" si="10"/>
        <v>46124.529580800008</v>
      </c>
      <c r="U72" s="8">
        <f t="shared" si="11"/>
        <v>57655.66197600001</v>
      </c>
      <c r="V72" s="8">
        <f t="shared" si="12"/>
        <v>57655.66197600001</v>
      </c>
      <c r="W72" s="8"/>
      <c r="X72" s="9"/>
      <c r="Y72" s="12" t="str">
        <f t="shared" si="13"/>
        <v>Heracles|4|Berserker|80|Buster|Single|34593|46125|57656|57656|</v>
      </c>
    </row>
    <row r="73" spans="1:25" x14ac:dyDescent="0.25">
      <c r="A73" s="2">
        <v>47</v>
      </c>
      <c r="B73" s="2" t="s">
        <v>131</v>
      </c>
      <c r="C73" s="2">
        <v>4</v>
      </c>
      <c r="D73" s="2" t="s">
        <v>73</v>
      </c>
      <c r="E73" s="2">
        <v>100</v>
      </c>
      <c r="F73" s="17">
        <v>12901</v>
      </c>
      <c r="G73" s="6">
        <v>0.08</v>
      </c>
      <c r="H73" s="6">
        <v>0.31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2" t="s">
        <v>22</v>
      </c>
      <c r="O73" s="2" t="s">
        <v>32</v>
      </c>
      <c r="P73" s="7">
        <v>6</v>
      </c>
      <c r="Q73" s="7">
        <v>8</v>
      </c>
      <c r="R73" s="7">
        <v>10</v>
      </c>
      <c r="S73" s="8">
        <f t="shared" si="9"/>
        <v>44749.850943600017</v>
      </c>
      <c r="T73" s="8">
        <f t="shared" si="10"/>
        <v>59666.46792480001</v>
      </c>
      <c r="U73" s="8">
        <f t="shared" si="11"/>
        <v>74583.084906000018</v>
      </c>
      <c r="V73" s="8">
        <f t="shared" si="12"/>
        <v>74583.084906000018</v>
      </c>
      <c r="W73" s="8"/>
      <c r="X73" s="9"/>
      <c r="Y73" s="12" t="str">
        <f t="shared" si="13"/>
        <v>Heracles^|4|Berserker|100|Buster|Single|44750|59666|74583|74583|</v>
      </c>
    </row>
    <row r="74" spans="1:25" x14ac:dyDescent="0.25">
      <c r="A74" s="2">
        <v>48</v>
      </c>
      <c r="B74" s="2" t="s">
        <v>74</v>
      </c>
      <c r="C74" s="2">
        <v>4</v>
      </c>
      <c r="D74" s="2" t="s">
        <v>73</v>
      </c>
      <c r="E74" s="2">
        <v>80</v>
      </c>
      <c r="F74" s="17">
        <v>10477</v>
      </c>
      <c r="G74" s="6">
        <v>0</v>
      </c>
      <c r="H74" s="6">
        <v>0.1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2" t="s">
        <v>31</v>
      </c>
      <c r="O74" s="2" t="s">
        <v>23</v>
      </c>
      <c r="P74" s="7">
        <v>6</v>
      </c>
      <c r="Q74" s="7">
        <v>8</v>
      </c>
      <c r="R74" s="7">
        <v>10</v>
      </c>
      <c r="S74" s="8">
        <f t="shared" si="9"/>
        <v>15318.077280000005</v>
      </c>
      <c r="T74" s="8">
        <f t="shared" si="10"/>
        <v>20424.103040000005</v>
      </c>
      <c r="U74" s="8">
        <f t="shared" si="11"/>
        <v>25530.128800000006</v>
      </c>
      <c r="V74" s="8">
        <f t="shared" si="12"/>
        <v>25530.128800000006</v>
      </c>
      <c r="W74" s="8"/>
      <c r="X74" s="9"/>
      <c r="Y74" s="12" t="str">
        <f t="shared" si="13"/>
        <v>Lancelot|4|Berserker|80|Quick|AoE|15318|20424|25530|25530|</v>
      </c>
    </row>
    <row r="75" spans="1:25" x14ac:dyDescent="0.25">
      <c r="A75" s="2">
        <v>48</v>
      </c>
      <c r="B75" s="2" t="s">
        <v>132</v>
      </c>
      <c r="C75" s="2">
        <v>4</v>
      </c>
      <c r="D75" s="2" t="s">
        <v>73</v>
      </c>
      <c r="E75" s="2">
        <v>100</v>
      </c>
      <c r="F75" s="17">
        <v>12685</v>
      </c>
      <c r="G75" s="6">
        <v>0</v>
      </c>
      <c r="H75" s="6">
        <v>0.1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2" t="s">
        <v>31</v>
      </c>
      <c r="O75" s="2" t="s">
        <v>23</v>
      </c>
      <c r="P75" s="7">
        <v>6</v>
      </c>
      <c r="Q75" s="7">
        <v>8</v>
      </c>
      <c r="R75" s="7">
        <v>10</v>
      </c>
      <c r="S75" s="8">
        <f t="shared" si="9"/>
        <v>18267.612000000005</v>
      </c>
      <c r="T75" s="8">
        <f t="shared" si="10"/>
        <v>24356.816000000006</v>
      </c>
      <c r="U75" s="8">
        <f t="shared" si="11"/>
        <v>30446.020000000008</v>
      </c>
      <c r="V75" s="8">
        <f t="shared" si="12"/>
        <v>30446.020000000008</v>
      </c>
      <c r="W75" s="8"/>
      <c r="X75" s="9"/>
      <c r="Y75" s="12" t="str">
        <f t="shared" si="13"/>
        <v>Lancelot^|4|Berserker|100|Quick|AoE|18268|24357|30446|30446|</v>
      </c>
    </row>
    <row r="76" spans="1:25" x14ac:dyDescent="0.25">
      <c r="A76" s="2">
        <v>49</v>
      </c>
      <c r="B76" t="s">
        <v>133</v>
      </c>
      <c r="C76" s="2">
        <v>3</v>
      </c>
      <c r="D76" s="2" t="s">
        <v>73</v>
      </c>
      <c r="E76" s="2">
        <v>70</v>
      </c>
      <c r="F76" s="17">
        <v>8119</v>
      </c>
      <c r="G76" s="6">
        <v>0.1</v>
      </c>
      <c r="H76" s="6">
        <v>0.18</v>
      </c>
      <c r="I76" s="6">
        <v>0</v>
      </c>
      <c r="J76" s="6">
        <v>0.25</v>
      </c>
      <c r="K76" s="6">
        <v>0</v>
      </c>
      <c r="L76" s="6">
        <v>0</v>
      </c>
      <c r="M76" s="6">
        <v>0</v>
      </c>
      <c r="N76" s="2" t="s">
        <v>22</v>
      </c>
      <c r="O76" s="2" t="s">
        <v>32</v>
      </c>
      <c r="P76" s="7">
        <v>6</v>
      </c>
      <c r="Q76" s="7">
        <v>8</v>
      </c>
      <c r="R76" s="7">
        <v>10</v>
      </c>
      <c r="S76" s="8">
        <f t="shared" si="9"/>
        <v>33652.585642499995</v>
      </c>
      <c r="T76" s="8">
        <f t="shared" si="10"/>
        <v>44870.114190000008</v>
      </c>
      <c r="U76" s="8">
        <f t="shared" si="11"/>
        <v>56087.642737500006</v>
      </c>
      <c r="V76" s="8">
        <f t="shared" si="12"/>
        <v>56087.642737500006</v>
      </c>
      <c r="W76" s="8"/>
      <c r="X76" s="9" t="s">
        <v>291</v>
      </c>
      <c r="Y76" s="12" t="str">
        <f t="shared" si="13"/>
        <v>Lu Bu Fengxian|3|Berserker|70|Buster|Single|33653|44870|56088|56088|Ignores Defence</v>
      </c>
    </row>
    <row r="77" spans="1:25" x14ac:dyDescent="0.25">
      <c r="A77" s="2">
        <v>49</v>
      </c>
      <c r="B77" t="s">
        <v>134</v>
      </c>
      <c r="C77" s="2">
        <v>3</v>
      </c>
      <c r="D77" s="2" t="s">
        <v>73</v>
      </c>
      <c r="E77" s="2">
        <v>100</v>
      </c>
      <c r="F77" s="17">
        <v>10988</v>
      </c>
      <c r="G77" s="6">
        <v>0.1</v>
      </c>
      <c r="H77" s="6">
        <v>0.27</v>
      </c>
      <c r="I77" s="6">
        <v>0</v>
      </c>
      <c r="J77" s="6">
        <v>0.3</v>
      </c>
      <c r="K77" s="6">
        <v>0</v>
      </c>
      <c r="L77" s="6">
        <v>0</v>
      </c>
      <c r="M77" s="6">
        <v>0</v>
      </c>
      <c r="N77" s="2" t="s">
        <v>22</v>
      </c>
      <c r="O77" s="2" t="s">
        <v>32</v>
      </c>
      <c r="P77" s="7">
        <v>6</v>
      </c>
      <c r="Q77" s="7">
        <v>8</v>
      </c>
      <c r="R77" s="7">
        <v>10</v>
      </c>
      <c r="S77" s="8">
        <f t="shared" si="9"/>
        <v>49532.140686600018</v>
      </c>
      <c r="T77" s="8">
        <f t="shared" si="10"/>
        <v>66042.854248800009</v>
      </c>
      <c r="U77" s="8">
        <f t="shared" si="11"/>
        <v>82553.56781100003</v>
      </c>
      <c r="V77" s="8">
        <f t="shared" si="12"/>
        <v>82553.56781100003</v>
      </c>
      <c r="W77" s="8"/>
      <c r="X77" s="9" t="s">
        <v>291</v>
      </c>
      <c r="Y77" s="12" t="str">
        <f t="shared" si="13"/>
        <v>Lu Bu Fengxian^|3|Berserker|100|Buster|Single|49532|66043|82554|82554|Ignores Defence</v>
      </c>
    </row>
    <row r="78" spans="1:25" x14ac:dyDescent="0.25">
      <c r="A78" s="2">
        <v>50</v>
      </c>
      <c r="B78" s="2" t="s">
        <v>75</v>
      </c>
      <c r="C78" s="2">
        <v>1</v>
      </c>
      <c r="D78" s="2" t="s">
        <v>73</v>
      </c>
      <c r="E78" s="2">
        <v>60</v>
      </c>
      <c r="F78" s="17">
        <v>5073</v>
      </c>
      <c r="G78" s="6">
        <v>0.42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2" t="s">
        <v>22</v>
      </c>
      <c r="O78" s="2" t="s">
        <v>23</v>
      </c>
      <c r="P78" s="7">
        <v>3</v>
      </c>
      <c r="Q78" s="7">
        <v>4</v>
      </c>
      <c r="R78" s="7">
        <v>5</v>
      </c>
      <c r="S78" s="8">
        <f t="shared" si="9"/>
        <v>9801.870210000001</v>
      </c>
      <c r="T78" s="8">
        <f t="shared" si="10"/>
        <v>13069.16028</v>
      </c>
      <c r="U78" s="8">
        <f t="shared" si="11"/>
        <v>16336.450350000001</v>
      </c>
      <c r="V78" s="8">
        <f t="shared" si="12"/>
        <v>16336.450350000001</v>
      </c>
      <c r="W78" s="8"/>
      <c r="X78" s="9" t="s">
        <v>291</v>
      </c>
      <c r="Y78" s="12" t="str">
        <f t="shared" si="13"/>
        <v>Spartacus|1|Berserker|60|Buster|AoE|9802|13069|16336|16336|Ignores Defence</v>
      </c>
    </row>
    <row r="79" spans="1:25" x14ac:dyDescent="0.25">
      <c r="A79" s="2">
        <v>50</v>
      </c>
      <c r="B79" s="2" t="s">
        <v>135</v>
      </c>
      <c r="C79" s="2">
        <v>1</v>
      </c>
      <c r="D79" s="2" t="s">
        <v>73</v>
      </c>
      <c r="E79" s="2">
        <v>100</v>
      </c>
      <c r="F79" s="17">
        <v>7883</v>
      </c>
      <c r="G79" s="6">
        <v>0.52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2" t="s">
        <v>22</v>
      </c>
      <c r="O79" s="2" t="s">
        <v>23</v>
      </c>
      <c r="P79" s="7">
        <v>3</v>
      </c>
      <c r="Q79" s="7">
        <v>4</v>
      </c>
      <c r="R79" s="7">
        <v>5</v>
      </c>
      <c r="S79" s="8">
        <f t="shared" si="9"/>
        <v>15354.903960000005</v>
      </c>
      <c r="T79" s="8">
        <f t="shared" si="10"/>
        <v>20473.205280000006</v>
      </c>
      <c r="U79" s="8">
        <f t="shared" si="11"/>
        <v>25591.506600000008</v>
      </c>
      <c r="V79" s="8">
        <f t="shared" si="12"/>
        <v>25591.506600000008</v>
      </c>
      <c r="W79" s="8"/>
      <c r="X79" s="9" t="s">
        <v>291</v>
      </c>
      <c r="Y79" s="12" t="str">
        <f t="shared" si="13"/>
        <v>Spartacus^|1|Berserker|100|Buster|AoE|15355|20473|25592|25592|Ignores Defence</v>
      </c>
    </row>
    <row r="80" spans="1:25" x14ac:dyDescent="0.25">
      <c r="A80" s="2">
        <v>51</v>
      </c>
      <c r="B80" t="s">
        <v>77</v>
      </c>
      <c r="C80" s="2">
        <v>5</v>
      </c>
      <c r="D80" s="2" t="s">
        <v>73</v>
      </c>
      <c r="E80" s="2">
        <v>90</v>
      </c>
      <c r="F80" s="17">
        <v>13915</v>
      </c>
      <c r="G80" s="6">
        <v>0.02</v>
      </c>
      <c r="H80" s="6">
        <v>0.4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2" t="s">
        <v>22</v>
      </c>
      <c r="O80" s="2" t="s">
        <v>32</v>
      </c>
      <c r="P80" s="7">
        <v>6</v>
      </c>
      <c r="Q80" s="7">
        <v>8</v>
      </c>
      <c r="R80" s="7">
        <v>10</v>
      </c>
      <c r="S80" s="8">
        <f t="shared" si="9"/>
        <v>48464.442179999998</v>
      </c>
      <c r="T80" s="8">
        <f t="shared" si="10"/>
        <v>64619.25624000001</v>
      </c>
      <c r="U80" s="8">
        <f t="shared" si="11"/>
        <v>80774.070300000007</v>
      </c>
      <c r="V80" s="8">
        <f t="shared" si="12"/>
        <v>80774.070300000007</v>
      </c>
      <c r="W80" s="8"/>
      <c r="X80" s="9" t="s">
        <v>292</v>
      </c>
      <c r="Y80" s="12" t="str">
        <f t="shared" si="13"/>
        <v>Sakata Kintoki|5|Berserker|90|Buster|Single|48464|64619|80774|80774|Pre-Interlude NP values, Ignores Defence</v>
      </c>
    </row>
    <row r="81" spans="1:25" x14ac:dyDescent="0.25">
      <c r="A81" s="2">
        <v>51</v>
      </c>
      <c r="B81" t="s">
        <v>76</v>
      </c>
      <c r="C81" s="2">
        <v>5</v>
      </c>
      <c r="D81" s="2" t="s">
        <v>73</v>
      </c>
      <c r="E81" s="2">
        <v>100</v>
      </c>
      <c r="F81" s="17">
        <v>14905</v>
      </c>
      <c r="G81" s="6">
        <v>0.02</v>
      </c>
      <c r="H81" s="6">
        <v>0.5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2" t="s">
        <v>22</v>
      </c>
      <c r="O81" s="2" t="s">
        <v>32</v>
      </c>
      <c r="P81" s="7">
        <v>6</v>
      </c>
      <c r="Q81" s="7">
        <v>8</v>
      </c>
      <c r="R81" s="7">
        <v>10</v>
      </c>
      <c r="S81" s="8">
        <f t="shared" si="9"/>
        <v>55375.159950000016</v>
      </c>
      <c r="T81" s="8">
        <f t="shared" si="10"/>
        <v>73833.546600000001</v>
      </c>
      <c r="U81" s="8">
        <f t="shared" si="11"/>
        <v>92291.933250000016</v>
      </c>
      <c r="V81" s="8">
        <f t="shared" si="12"/>
        <v>92291.933250000016</v>
      </c>
      <c r="W81" s="8"/>
      <c r="X81" s="9" t="s">
        <v>292</v>
      </c>
      <c r="Y81" s="12" t="str">
        <f t="shared" si="13"/>
        <v>Sakata Kintoki^|5|Berserker|100|Buster|Single|55375|73834|92292|92292|Pre-Interlude NP values, Ignores Defence</v>
      </c>
    </row>
    <row r="82" spans="1:25" x14ac:dyDescent="0.25">
      <c r="A82" s="2">
        <v>52</v>
      </c>
      <c r="B82" s="2" t="s">
        <v>79</v>
      </c>
      <c r="C82" s="2">
        <v>5</v>
      </c>
      <c r="D82" s="2" t="s">
        <v>73</v>
      </c>
      <c r="E82" s="2">
        <v>90</v>
      </c>
      <c r="F82" s="17">
        <v>11499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2" t="s">
        <v>26</v>
      </c>
      <c r="O82" s="2" t="s">
        <v>32</v>
      </c>
      <c r="P82" s="7">
        <v>9</v>
      </c>
      <c r="Q82" s="7">
        <v>12</v>
      </c>
      <c r="R82" s="7">
        <v>15</v>
      </c>
      <c r="S82" s="8">
        <f t="shared" si="9"/>
        <v>28437.453000000001</v>
      </c>
      <c r="T82" s="8">
        <f t="shared" si="10"/>
        <v>37916.604000000007</v>
      </c>
      <c r="U82" s="8">
        <f t="shared" si="11"/>
        <v>47395.755000000012</v>
      </c>
      <c r="V82" s="8">
        <f t="shared" si="12"/>
        <v>47395.755000000012</v>
      </c>
      <c r="W82" s="8"/>
      <c r="X82" s="9"/>
      <c r="Y82" s="12" t="str">
        <f t="shared" si="13"/>
        <v>Vlad III|5|Berserker|90|Arts|Single|28437|37917|47396|47396|</v>
      </c>
    </row>
    <row r="83" spans="1:25" x14ac:dyDescent="0.25">
      <c r="A83" s="2">
        <v>52</v>
      </c>
      <c r="B83" s="2" t="s">
        <v>78</v>
      </c>
      <c r="C83" s="2">
        <v>5</v>
      </c>
      <c r="D83" s="2" t="s">
        <v>73</v>
      </c>
      <c r="E83" s="2">
        <v>100</v>
      </c>
      <c r="F83" s="17">
        <v>12587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2" t="s">
        <v>26</v>
      </c>
      <c r="O83" s="2" t="s">
        <v>32</v>
      </c>
      <c r="P83" s="7">
        <v>9</v>
      </c>
      <c r="Q83" s="7">
        <v>12</v>
      </c>
      <c r="R83" s="7">
        <v>15</v>
      </c>
      <c r="S83" s="8">
        <f t="shared" si="9"/>
        <v>30914.829000000005</v>
      </c>
      <c r="T83" s="8">
        <f t="shared" si="10"/>
        <v>41219.772000000004</v>
      </c>
      <c r="U83" s="8">
        <f t="shared" si="11"/>
        <v>51524.715000000011</v>
      </c>
      <c r="V83" s="8">
        <f t="shared" si="12"/>
        <v>51524.715000000011</v>
      </c>
      <c r="W83" s="8"/>
      <c r="X83" s="9"/>
      <c r="Y83" s="12" t="str">
        <f t="shared" si="13"/>
        <v>Vlad III^|5|Berserker|100|Arts|Single|30915|41220|51525|51525|</v>
      </c>
    </row>
    <row r="84" spans="1:25" x14ac:dyDescent="0.25">
      <c r="A84" s="2">
        <v>55</v>
      </c>
      <c r="B84" s="2" t="s">
        <v>136</v>
      </c>
      <c r="C84" s="2">
        <v>3</v>
      </c>
      <c r="D84" s="2" t="s">
        <v>73</v>
      </c>
      <c r="E84" s="2">
        <v>70</v>
      </c>
      <c r="F84" s="17">
        <v>7608</v>
      </c>
      <c r="G84" s="6">
        <v>0.08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2" t="s">
        <v>22</v>
      </c>
      <c r="O84" s="2" t="s">
        <v>23</v>
      </c>
      <c r="P84" s="7">
        <v>4</v>
      </c>
      <c r="Q84" s="7">
        <v>5</v>
      </c>
      <c r="R84" s="7">
        <v>6</v>
      </c>
      <c r="S84" s="8">
        <f t="shared" si="9"/>
        <v>14095.905120000003</v>
      </c>
      <c r="T84" s="8">
        <f t="shared" si="10"/>
        <v>17619.881400000002</v>
      </c>
      <c r="U84" s="8">
        <f t="shared" si="11"/>
        <v>21143.857680000005</v>
      </c>
      <c r="V84" s="8">
        <f t="shared" si="12"/>
        <v>21143.857680000005</v>
      </c>
      <c r="W84" s="8"/>
      <c r="X84" s="9"/>
      <c r="Y84" s="12" t="str">
        <f t="shared" si="13"/>
        <v>Darius III|3|Berserker|70|Buster|AoE|14096|17620|21144|21144|</v>
      </c>
    </row>
    <row r="85" spans="1:25" x14ac:dyDescent="0.25">
      <c r="A85" s="2">
        <v>55</v>
      </c>
      <c r="B85" s="2" t="s">
        <v>137</v>
      </c>
      <c r="C85" s="2">
        <v>3</v>
      </c>
      <c r="D85" s="2" t="s">
        <v>73</v>
      </c>
      <c r="E85" s="2">
        <v>100</v>
      </c>
      <c r="F85" s="17">
        <v>10297</v>
      </c>
      <c r="G85" s="6">
        <v>0.08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2" t="s">
        <v>22</v>
      </c>
      <c r="O85" s="2" t="s">
        <v>23</v>
      </c>
      <c r="P85" s="7">
        <v>4</v>
      </c>
      <c r="Q85" s="7">
        <v>5</v>
      </c>
      <c r="R85" s="7">
        <v>6</v>
      </c>
      <c r="S85" s="8">
        <f t="shared" si="9"/>
        <v>18504.359280000004</v>
      </c>
      <c r="T85" s="8">
        <f t="shared" si="10"/>
        <v>23130.449100000009</v>
      </c>
      <c r="U85" s="8">
        <f t="shared" si="11"/>
        <v>27756.538920000006</v>
      </c>
      <c r="V85" s="8">
        <f t="shared" si="12"/>
        <v>27756.538920000006</v>
      </c>
      <c r="W85" s="8"/>
      <c r="X85" s="9"/>
      <c r="Y85" s="12" t="str">
        <f t="shared" si="13"/>
        <v>Darius III^|3|Berserker|100|Buster|AoE|18504|23130|27757|27757|</v>
      </c>
    </row>
    <row r="86" spans="1:25" x14ac:dyDescent="0.25">
      <c r="A86" s="2">
        <v>56</v>
      </c>
      <c r="B86" s="2" t="s">
        <v>138</v>
      </c>
      <c r="C86" s="2">
        <v>3</v>
      </c>
      <c r="D86" s="2" t="s">
        <v>73</v>
      </c>
      <c r="E86" s="2">
        <v>70</v>
      </c>
      <c r="F86" s="17">
        <v>6644</v>
      </c>
      <c r="G86" s="6">
        <v>0.37</v>
      </c>
      <c r="H86" s="6">
        <v>0</v>
      </c>
      <c r="I86" s="6">
        <v>-0.2</v>
      </c>
      <c r="J86" s="6">
        <v>0</v>
      </c>
      <c r="K86" s="6">
        <v>0</v>
      </c>
      <c r="L86" s="6">
        <v>0</v>
      </c>
      <c r="M86" s="6">
        <v>0</v>
      </c>
      <c r="N86" s="2" t="s">
        <v>22</v>
      </c>
      <c r="O86" s="2" t="s">
        <v>23</v>
      </c>
      <c r="P86" s="7">
        <v>3</v>
      </c>
      <c r="Q86" s="7">
        <v>4</v>
      </c>
      <c r="R86" s="7">
        <v>5</v>
      </c>
      <c r="S86" s="8">
        <f t="shared" si="9"/>
        <v>14288.511996000001</v>
      </c>
      <c r="T86" s="8">
        <f t="shared" si="10"/>
        <v>19051.349328000004</v>
      </c>
      <c r="U86" s="8">
        <f t="shared" si="11"/>
        <v>23814.186660000007</v>
      </c>
      <c r="V86" s="8">
        <f t="shared" si="12"/>
        <v>23814.186660000007</v>
      </c>
      <c r="W86" s="8"/>
      <c r="X86" s="9"/>
      <c r="Y86" s="12" t="str">
        <f t="shared" si="13"/>
        <v>Kiyohime|3|Berserker|70|Buster|AoE|14289|19051|23814|23814|</v>
      </c>
    </row>
    <row r="87" spans="1:25" x14ac:dyDescent="0.25">
      <c r="A87" s="2">
        <v>56</v>
      </c>
      <c r="B87" s="2" t="s">
        <v>139</v>
      </c>
      <c r="C87" s="2">
        <v>3</v>
      </c>
      <c r="D87" s="2" t="s">
        <v>73</v>
      </c>
      <c r="E87" s="2">
        <v>100</v>
      </c>
      <c r="F87" s="17">
        <v>8992</v>
      </c>
      <c r="G87" s="6">
        <v>0.42</v>
      </c>
      <c r="H87" s="6">
        <v>0</v>
      </c>
      <c r="I87" s="6">
        <v>-0.24</v>
      </c>
      <c r="J87" s="6">
        <v>0</v>
      </c>
      <c r="K87" s="6">
        <v>0</v>
      </c>
      <c r="L87" s="6">
        <v>0</v>
      </c>
      <c r="M87" s="6">
        <v>0</v>
      </c>
      <c r="N87" s="2" t="s">
        <v>22</v>
      </c>
      <c r="O87" s="2" t="s">
        <v>23</v>
      </c>
      <c r="P87" s="7">
        <v>3</v>
      </c>
      <c r="Q87" s="7">
        <v>4</v>
      </c>
      <c r="R87" s="7">
        <v>5</v>
      </c>
      <c r="S87" s="8">
        <f t="shared" si="9"/>
        <v>20010.623925600001</v>
      </c>
      <c r="T87" s="8">
        <f t="shared" si="10"/>
        <v>26680.8319008</v>
      </c>
      <c r="U87" s="8">
        <f t="shared" si="11"/>
        <v>33351.039875999995</v>
      </c>
      <c r="V87" s="8">
        <f t="shared" si="12"/>
        <v>33351.039875999995</v>
      </c>
      <c r="W87" s="8"/>
      <c r="X87" s="9"/>
      <c r="Y87" s="12" t="str">
        <f t="shared" si="13"/>
        <v>Kiyohime^|3|Berserker|100|Buster|AoE|20011|26681|33351|33351|</v>
      </c>
    </row>
    <row r="88" spans="1:25" x14ac:dyDescent="0.25">
      <c r="A88" s="2">
        <v>57</v>
      </c>
      <c r="B88" s="2" t="s">
        <v>140</v>
      </c>
      <c r="C88" s="2">
        <v>2</v>
      </c>
      <c r="D88" s="2" t="s">
        <v>73</v>
      </c>
      <c r="E88" s="2">
        <v>65</v>
      </c>
      <c r="F88" s="17">
        <v>6290</v>
      </c>
      <c r="G88" s="6">
        <v>0.08</v>
      </c>
      <c r="H88" s="6">
        <v>0.3</v>
      </c>
      <c r="I88" s="6">
        <v>-0.2</v>
      </c>
      <c r="J88" s="6">
        <v>0</v>
      </c>
      <c r="K88" s="6">
        <v>0</v>
      </c>
      <c r="L88" s="6">
        <v>0</v>
      </c>
      <c r="M88" s="6">
        <v>0</v>
      </c>
      <c r="N88" s="2" t="s">
        <v>22</v>
      </c>
      <c r="O88" s="2" t="s">
        <v>23</v>
      </c>
      <c r="P88" s="7">
        <v>3</v>
      </c>
      <c r="Q88" s="7">
        <v>4</v>
      </c>
      <c r="R88" s="7">
        <v>5</v>
      </c>
      <c r="S88" s="8">
        <f t="shared" si="9"/>
        <v>13427.013600000002</v>
      </c>
      <c r="T88" s="8">
        <f t="shared" si="10"/>
        <v>17902.684800000003</v>
      </c>
      <c r="U88" s="8">
        <f t="shared" si="11"/>
        <v>22378.356000000003</v>
      </c>
      <c r="V88" s="8">
        <f t="shared" si="12"/>
        <v>22378.356000000003</v>
      </c>
      <c r="W88" s="8"/>
      <c r="X88" s="9" t="s">
        <v>218</v>
      </c>
      <c r="Y88" s="12" t="str">
        <f t="shared" si="13"/>
        <v>Eric Bloodaxe|2|Berserker|65|Buster|AoE|13427|17903|22378|22378|NP 100%</v>
      </c>
    </row>
    <row r="89" spans="1:25" x14ac:dyDescent="0.25">
      <c r="A89" s="2">
        <v>57</v>
      </c>
      <c r="B89" s="2" t="s">
        <v>141</v>
      </c>
      <c r="C89" s="2">
        <v>2</v>
      </c>
      <c r="D89" s="2" t="s">
        <v>73</v>
      </c>
      <c r="E89" s="2">
        <v>100</v>
      </c>
      <c r="F89" s="17">
        <v>9115</v>
      </c>
      <c r="G89" s="6">
        <v>0.08</v>
      </c>
      <c r="H89" s="6">
        <v>0.3</v>
      </c>
      <c r="I89" s="6">
        <v>-0.3</v>
      </c>
      <c r="J89" s="6">
        <v>0</v>
      </c>
      <c r="K89" s="6">
        <v>0</v>
      </c>
      <c r="L89" s="6">
        <v>0</v>
      </c>
      <c r="M89" s="6">
        <v>0</v>
      </c>
      <c r="N89" s="2" t="s">
        <v>22</v>
      </c>
      <c r="O89" s="2" t="s">
        <v>23</v>
      </c>
      <c r="P89" s="7">
        <v>3</v>
      </c>
      <c r="Q89" s="7">
        <v>4</v>
      </c>
      <c r="R89" s="7">
        <v>5</v>
      </c>
      <c r="S89" s="8">
        <f t="shared" si="9"/>
        <v>19879.849440000005</v>
      </c>
      <c r="T89" s="8">
        <f t="shared" si="10"/>
        <v>26506.465920000002</v>
      </c>
      <c r="U89" s="8">
        <f t="shared" si="11"/>
        <v>33133.082400000007</v>
      </c>
      <c r="V89" s="8">
        <f t="shared" si="12"/>
        <v>33133.082400000007</v>
      </c>
      <c r="W89" s="8"/>
      <c r="X89" s="9" t="s">
        <v>218</v>
      </c>
      <c r="Y89" s="12" t="str">
        <f t="shared" si="13"/>
        <v>Eric Bloodaxe^|2|Berserker|100|Buster|AoE|19880|26506|33133|33133|NP 100%</v>
      </c>
    </row>
    <row r="90" spans="1:25" x14ac:dyDescent="0.25">
      <c r="A90" s="2">
        <v>58</v>
      </c>
      <c r="B90" s="2" t="s">
        <v>142</v>
      </c>
      <c r="C90" s="2">
        <v>4</v>
      </c>
      <c r="D90" s="2" t="s">
        <v>73</v>
      </c>
      <c r="E90" s="2">
        <v>80</v>
      </c>
      <c r="F90" s="17">
        <v>9026</v>
      </c>
      <c r="G90" s="6">
        <v>0</v>
      </c>
      <c r="H90" s="6">
        <v>0.2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2" t="s">
        <v>31</v>
      </c>
      <c r="O90" s="2" t="s">
        <v>23</v>
      </c>
      <c r="P90" s="7">
        <v>8</v>
      </c>
      <c r="Q90" s="7">
        <v>10</v>
      </c>
      <c r="R90" s="7">
        <v>12</v>
      </c>
      <c r="S90" s="8">
        <f t="shared" si="9"/>
        <v>19461.488640000003</v>
      </c>
      <c r="T90" s="8">
        <f t="shared" si="10"/>
        <v>24326.860800000002</v>
      </c>
      <c r="U90" s="8">
        <f t="shared" si="11"/>
        <v>29192.232960000005</v>
      </c>
      <c r="V90" s="8">
        <f t="shared" si="12"/>
        <v>29192.232960000005</v>
      </c>
      <c r="W90" s="8"/>
      <c r="X90" s="9"/>
      <c r="Y90" s="12" t="str">
        <f t="shared" si="13"/>
        <v>Tamamo Cat|4|Berserker|80|Quick|AoE|19461|24327|29192|29192|</v>
      </c>
    </row>
    <row r="91" spans="1:25" x14ac:dyDescent="0.25">
      <c r="A91" s="2">
        <v>58</v>
      </c>
      <c r="B91" s="2" t="s">
        <v>143</v>
      </c>
      <c r="C91" s="2">
        <v>4</v>
      </c>
      <c r="D91" s="2" t="s">
        <v>73</v>
      </c>
      <c r="E91" s="2">
        <v>100</v>
      </c>
      <c r="F91" s="17">
        <v>10929</v>
      </c>
      <c r="G91" s="6">
        <v>0</v>
      </c>
      <c r="H91" s="6">
        <v>0.3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2" t="s">
        <v>31</v>
      </c>
      <c r="O91" s="2" t="s">
        <v>23</v>
      </c>
      <c r="P91" s="7">
        <v>8</v>
      </c>
      <c r="Q91" s="7">
        <v>10</v>
      </c>
      <c r="R91" s="7">
        <v>12</v>
      </c>
      <c r="S91" s="8">
        <f t="shared" si="9"/>
        <v>25089.018240000005</v>
      </c>
      <c r="T91" s="8">
        <f t="shared" si="10"/>
        <v>31361.272800000006</v>
      </c>
      <c r="U91" s="8">
        <f t="shared" si="11"/>
        <v>37633.527360000007</v>
      </c>
      <c r="V91" s="8">
        <f t="shared" si="12"/>
        <v>37633.527360000007</v>
      </c>
      <c r="W91" s="8"/>
      <c r="X91" s="9"/>
      <c r="Y91" s="12" t="str">
        <f t="shared" si="13"/>
        <v>Tamamo Cat^|4|Berserker|100|Quick|AoE|25089|31361|37634|37634|</v>
      </c>
    </row>
    <row r="92" spans="1:25" x14ac:dyDescent="0.25">
      <c r="A92" s="2">
        <v>60</v>
      </c>
      <c r="B92" s="2" t="s">
        <v>144</v>
      </c>
      <c r="C92" s="2">
        <v>5</v>
      </c>
      <c r="D92" s="2" t="s">
        <v>36</v>
      </c>
      <c r="E92" s="2">
        <v>90</v>
      </c>
      <c r="F92" s="17">
        <v>11107</v>
      </c>
      <c r="G92" s="6">
        <v>0</v>
      </c>
      <c r="H92" s="6">
        <v>0.2</v>
      </c>
      <c r="I92" s="6">
        <v>0</v>
      </c>
      <c r="J92" s="6">
        <v>0</v>
      </c>
      <c r="K92" s="6">
        <v>0.75</v>
      </c>
      <c r="L92" s="6">
        <v>0</v>
      </c>
      <c r="M92" s="6">
        <v>0</v>
      </c>
      <c r="N92" s="2" t="s">
        <v>26</v>
      </c>
      <c r="O92" s="2" t="s">
        <v>32</v>
      </c>
      <c r="P92" s="7">
        <v>12</v>
      </c>
      <c r="Q92" s="7">
        <v>15</v>
      </c>
      <c r="R92" s="7">
        <v>18</v>
      </c>
      <c r="S92" s="8">
        <f t="shared" si="9"/>
        <v>38062.000799999994</v>
      </c>
      <c r="T92" s="8">
        <f t="shared" si="10"/>
        <v>47577.501000000004</v>
      </c>
      <c r="U92" s="8">
        <f t="shared" si="11"/>
        <v>57093.001199999992</v>
      </c>
      <c r="V92" s="8">
        <f t="shared" si="12"/>
        <v>99912.752099999983</v>
      </c>
      <c r="W92" s="8"/>
      <c r="X92" s="9" t="s">
        <v>43</v>
      </c>
      <c r="Y92" s="12" t="str">
        <f t="shared" si="13"/>
        <v>Orion|5|Archer|90|Arts|Single|38062|47578|57093|99913|Male</v>
      </c>
    </row>
    <row r="93" spans="1:25" x14ac:dyDescent="0.25">
      <c r="A93" s="2">
        <v>60</v>
      </c>
      <c r="B93" s="2" t="s">
        <v>145</v>
      </c>
      <c r="C93" s="2">
        <v>5</v>
      </c>
      <c r="D93" s="2" t="s">
        <v>36</v>
      </c>
      <c r="E93" s="2">
        <v>100</v>
      </c>
      <c r="F93" s="17">
        <v>12158</v>
      </c>
      <c r="G93" s="6">
        <v>0</v>
      </c>
      <c r="H93" s="6">
        <v>0.2</v>
      </c>
      <c r="I93" s="6">
        <v>0</v>
      </c>
      <c r="J93" s="6">
        <v>0</v>
      </c>
      <c r="K93" s="6">
        <v>1</v>
      </c>
      <c r="L93" s="6">
        <v>0</v>
      </c>
      <c r="M93" s="6">
        <v>0</v>
      </c>
      <c r="N93" s="2" t="s">
        <v>26</v>
      </c>
      <c r="O93" s="2" t="s">
        <v>32</v>
      </c>
      <c r="P93" s="7">
        <v>12</v>
      </c>
      <c r="Q93" s="7">
        <v>15</v>
      </c>
      <c r="R93" s="7">
        <v>18</v>
      </c>
      <c r="S93" s="8">
        <f t="shared" si="9"/>
        <v>41368.867199999993</v>
      </c>
      <c r="T93" s="8">
        <f t="shared" si="10"/>
        <v>51711.083999999995</v>
      </c>
      <c r="U93" s="8">
        <f t="shared" si="11"/>
        <v>62053.300799999997</v>
      </c>
      <c r="V93" s="8">
        <f t="shared" si="12"/>
        <v>124106.60159999999</v>
      </c>
      <c r="W93" s="8"/>
      <c r="X93" s="9" t="s">
        <v>43</v>
      </c>
      <c r="Y93" s="12" t="str">
        <f t="shared" si="13"/>
        <v>Orion^|5|Archer|100|Arts|Single|41369|51711|62053|124107|Male</v>
      </c>
    </row>
    <row r="94" spans="1:25" x14ac:dyDescent="0.25">
      <c r="A94" s="2">
        <v>61</v>
      </c>
      <c r="B94" t="s">
        <v>146</v>
      </c>
      <c r="C94" s="2">
        <v>4</v>
      </c>
      <c r="D94" s="2" t="s">
        <v>58</v>
      </c>
      <c r="E94" s="2">
        <v>80</v>
      </c>
      <c r="F94" s="17">
        <v>8616</v>
      </c>
      <c r="G94" s="6">
        <v>0.35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2" t="s">
        <v>22</v>
      </c>
      <c r="O94" s="2" t="s">
        <v>23</v>
      </c>
      <c r="P94" s="7">
        <v>3</v>
      </c>
      <c r="Q94" s="7">
        <v>4</v>
      </c>
      <c r="R94" s="7">
        <v>5</v>
      </c>
      <c r="S94" s="8">
        <f t="shared" si="9"/>
        <v>12079.785150000003</v>
      </c>
      <c r="T94" s="8">
        <f t="shared" si="10"/>
        <v>16106.380200000005</v>
      </c>
      <c r="U94" s="8">
        <f t="shared" si="11"/>
        <v>20132.975250000003</v>
      </c>
      <c r="V94" s="8">
        <f t="shared" si="12"/>
        <v>20132.975250000003</v>
      </c>
      <c r="W94" s="8"/>
      <c r="X94" s="9" t="s">
        <v>291</v>
      </c>
      <c r="Y94" s="12" t="str">
        <f t="shared" si="13"/>
        <v>Elizabeth Bathory [Halloween]|4|Caster|80|Buster|AoE|12080|16106|20133|20133|Ignores Defence</v>
      </c>
    </row>
    <row r="95" spans="1:25" x14ac:dyDescent="0.25">
      <c r="A95" s="2">
        <v>61</v>
      </c>
      <c r="B95" t="s">
        <v>147</v>
      </c>
      <c r="C95" s="2">
        <v>4</v>
      </c>
      <c r="D95" s="2" t="s">
        <v>58</v>
      </c>
      <c r="E95" s="2">
        <v>100</v>
      </c>
      <c r="F95" s="17">
        <v>10432</v>
      </c>
      <c r="G95" s="6">
        <v>0.45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2" t="s">
        <v>22</v>
      </c>
      <c r="O95" s="2" t="s">
        <v>23</v>
      </c>
      <c r="P95" s="7">
        <v>3</v>
      </c>
      <c r="Q95" s="7">
        <v>4</v>
      </c>
      <c r="R95" s="7">
        <v>5</v>
      </c>
      <c r="S95" s="8">
        <f t="shared" si="9"/>
        <v>15427.409849999998</v>
      </c>
      <c r="T95" s="8">
        <f t="shared" si="10"/>
        <v>20569.879799999999</v>
      </c>
      <c r="U95" s="8">
        <f t="shared" si="11"/>
        <v>25712.349749999998</v>
      </c>
      <c r="V95" s="8">
        <f t="shared" si="12"/>
        <v>25712.349749999998</v>
      </c>
      <c r="W95" s="8"/>
      <c r="X95" s="9" t="s">
        <v>291</v>
      </c>
      <c r="Y95" s="12" t="str">
        <f t="shared" si="13"/>
        <v>Elizabeth Bathory [Halloween]^|4|Caster|100|Buster|AoE|15427|20570|25712|25712|Ignores Defence</v>
      </c>
    </row>
    <row r="96" spans="1:25" x14ac:dyDescent="0.25">
      <c r="A96" s="2">
        <v>63</v>
      </c>
      <c r="B96" t="s">
        <v>148</v>
      </c>
      <c r="C96" s="2">
        <v>3</v>
      </c>
      <c r="D96" s="2" t="s">
        <v>36</v>
      </c>
      <c r="E96" s="2">
        <v>70</v>
      </c>
      <c r="F96" s="17">
        <v>7736</v>
      </c>
      <c r="G96" s="6">
        <v>0</v>
      </c>
      <c r="H96" s="6">
        <v>0.13500000000000001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2" t="s">
        <v>22</v>
      </c>
      <c r="O96" s="2" t="s">
        <v>32</v>
      </c>
      <c r="P96" s="7">
        <v>6</v>
      </c>
      <c r="Q96" s="7">
        <v>8</v>
      </c>
      <c r="R96" s="7">
        <v>10</v>
      </c>
      <c r="S96" s="8">
        <f t="shared" si="9"/>
        <v>19476.235665</v>
      </c>
      <c r="T96" s="8">
        <f t="shared" si="10"/>
        <v>25968.31422</v>
      </c>
      <c r="U96" s="8">
        <f t="shared" si="11"/>
        <v>32460.392775</v>
      </c>
      <c r="V96" s="8">
        <f t="shared" si="12"/>
        <v>32460.392775</v>
      </c>
      <c r="W96" s="8"/>
      <c r="X96" s="9"/>
      <c r="Y96" s="12" t="str">
        <f t="shared" si="13"/>
        <v>David|3|Archer|70|Buster|Single|19476|25968|32460|32460|</v>
      </c>
    </row>
    <row r="97" spans="1:25" x14ac:dyDescent="0.25">
      <c r="A97" s="2">
        <v>63</v>
      </c>
      <c r="B97" t="s">
        <v>149</v>
      </c>
      <c r="C97" s="2">
        <v>3</v>
      </c>
      <c r="D97" s="2" t="s">
        <v>36</v>
      </c>
      <c r="E97" s="2">
        <v>100</v>
      </c>
      <c r="F97" s="17">
        <v>10470</v>
      </c>
      <c r="G97" s="6">
        <v>0</v>
      </c>
      <c r="H97" s="6">
        <v>0.18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2" t="s">
        <v>22</v>
      </c>
      <c r="O97" s="2" t="s">
        <v>32</v>
      </c>
      <c r="P97" s="7">
        <v>6</v>
      </c>
      <c r="Q97" s="7">
        <v>8</v>
      </c>
      <c r="R97" s="7">
        <v>10</v>
      </c>
      <c r="S97" s="8">
        <f t="shared" si="9"/>
        <v>26592.586199999998</v>
      </c>
      <c r="T97" s="8">
        <f t="shared" si="10"/>
        <v>35456.781600000002</v>
      </c>
      <c r="U97" s="8">
        <f t="shared" si="11"/>
        <v>44320.976999999999</v>
      </c>
      <c r="V97" s="8">
        <f t="shared" si="12"/>
        <v>44320.976999999999</v>
      </c>
      <c r="W97" s="8"/>
      <c r="X97" s="9"/>
      <c r="Y97" s="12" t="str">
        <f t="shared" si="13"/>
        <v>David^|3|Archer|100|Buster|Single|26593|35457|44321|44321|</v>
      </c>
    </row>
    <row r="98" spans="1:25" x14ac:dyDescent="0.25">
      <c r="A98" s="2">
        <v>64</v>
      </c>
      <c r="B98" s="2" t="s">
        <v>150</v>
      </c>
      <c r="C98" s="2">
        <v>3</v>
      </c>
      <c r="D98" s="2" t="s">
        <v>47</v>
      </c>
      <c r="E98" s="2">
        <v>70</v>
      </c>
      <c r="F98" s="17">
        <v>6928</v>
      </c>
      <c r="G98" s="6">
        <v>0</v>
      </c>
      <c r="H98" s="6">
        <v>0</v>
      </c>
      <c r="I98" s="6">
        <v>0</v>
      </c>
      <c r="J98" s="6">
        <v>0.128</v>
      </c>
      <c r="K98" s="6">
        <v>0</v>
      </c>
      <c r="L98" s="6">
        <v>0</v>
      </c>
      <c r="M98" s="6">
        <v>0</v>
      </c>
      <c r="N98" s="2" t="s">
        <v>22</v>
      </c>
      <c r="O98" s="2" t="s">
        <v>23</v>
      </c>
      <c r="P98" s="7">
        <v>4</v>
      </c>
      <c r="Q98" s="7">
        <v>5</v>
      </c>
      <c r="R98" s="7">
        <v>6</v>
      </c>
      <c r="S98" s="8">
        <f t="shared" ref="S98:S129" si="14">P98*(F98+BonusAtk)*(VLOOKUP(N98,cardDmgValue,2,FALSE)*(1+G98))*VLOOKUP(D98,classAtkBonus,2,FALSE)*0.23*(1+H98-I98)*(1+J98)</f>
        <v>12941.749296000002</v>
      </c>
      <c r="T98" s="8">
        <f t="shared" ref="T98:T129" si="15">Q98*(F98+BonusAtk)*(VLOOKUP(N98,cardDmgValue,2,FALSE)*(1+G98))*VLOOKUP(D98,classAtkBonus,2,FALSE)*0.23*(1+H98-I98)*(1+J98)</f>
        <v>16177.186620000002</v>
      </c>
      <c r="U98" s="8">
        <f t="shared" ref="U98:U129" si="16">R98*(F98+BonusAtk)*(VLOOKUP(N98,cardDmgValue,2,FALSE)*(1+G98))*VLOOKUP(D98,classAtkBonus,2,FALSE)*0.23*(1+H98-I98)*(1+J98)</f>
        <v>19412.623944000003</v>
      </c>
      <c r="V98" s="8">
        <f t="shared" ref="V98:V129" si="17">(R98+M98)*(F98+BonusAtk)*(VLOOKUP(N98,cardDmgValue,2,FALSE)*(1+G98))*VLOOKUP(D98,classAtkBonus,2,FALSE)*0.23*(1+H98-I98)*(1+J98+K98)*(1+IF(L98=0,0,L98-1))</f>
        <v>19412.623944000003</v>
      </c>
      <c r="W98" s="8"/>
      <c r="X98" s="9" t="s">
        <v>291</v>
      </c>
      <c r="Y98" s="12" t="str">
        <f t="shared" si="13"/>
        <v>Hector|3|Lancer|70|Buster|AoE|12942|16177|19413|19413|Ignores Defence</v>
      </c>
    </row>
    <row r="99" spans="1:25" x14ac:dyDescent="0.25">
      <c r="A99" s="2">
        <v>64</v>
      </c>
      <c r="B99" s="2" t="s">
        <v>151</v>
      </c>
      <c r="C99" s="2">
        <v>3</v>
      </c>
      <c r="D99" s="2" t="s">
        <v>47</v>
      </c>
      <c r="E99" s="2">
        <v>100</v>
      </c>
      <c r="F99" s="17">
        <v>9376</v>
      </c>
      <c r="G99" s="6">
        <v>0</v>
      </c>
      <c r="H99" s="6">
        <v>0</v>
      </c>
      <c r="I99" s="6">
        <v>0</v>
      </c>
      <c r="J99" s="6">
        <v>0.17</v>
      </c>
      <c r="K99" s="6">
        <v>0</v>
      </c>
      <c r="L99" s="6">
        <v>0</v>
      </c>
      <c r="M99" s="6">
        <v>0</v>
      </c>
      <c r="N99" s="2" t="s">
        <v>22</v>
      </c>
      <c r="O99" s="2" t="s">
        <v>23</v>
      </c>
      <c r="P99" s="7">
        <v>4</v>
      </c>
      <c r="Q99" s="7">
        <v>5</v>
      </c>
      <c r="R99" s="7">
        <v>6</v>
      </c>
      <c r="S99" s="8">
        <f t="shared" si="14"/>
        <v>17573.790779999999</v>
      </c>
      <c r="T99" s="8">
        <f t="shared" si="15"/>
        <v>21967.238474999998</v>
      </c>
      <c r="U99" s="8">
        <f t="shared" si="16"/>
        <v>26360.686169999997</v>
      </c>
      <c r="V99" s="8">
        <f t="shared" si="17"/>
        <v>26360.686169999997</v>
      </c>
      <c r="W99" s="8"/>
      <c r="X99" s="9" t="s">
        <v>291</v>
      </c>
      <c r="Y99" s="12" t="str">
        <f t="shared" si="13"/>
        <v>Hector^|3|Lancer|100|Buster|AoE|17574|21967|26361|26361|Ignores Defence</v>
      </c>
    </row>
    <row r="100" spans="1:25" x14ac:dyDescent="0.25">
      <c r="A100" s="2">
        <v>65</v>
      </c>
      <c r="B100" t="s">
        <v>152</v>
      </c>
      <c r="C100" s="2">
        <v>5</v>
      </c>
      <c r="D100" s="2" t="s">
        <v>51</v>
      </c>
      <c r="E100" s="2">
        <v>90</v>
      </c>
      <c r="F100" s="17">
        <v>11326</v>
      </c>
      <c r="G100" s="6">
        <v>0</v>
      </c>
      <c r="H100" s="6">
        <v>0.128</v>
      </c>
      <c r="I100" s="6">
        <v>0</v>
      </c>
      <c r="J100" s="6">
        <v>0.128</v>
      </c>
      <c r="K100" s="6">
        <v>0</v>
      </c>
      <c r="L100" s="6">
        <v>0</v>
      </c>
      <c r="M100" s="6">
        <v>0</v>
      </c>
      <c r="N100" s="2" t="s">
        <v>22</v>
      </c>
      <c r="O100" s="2" t="s">
        <v>23</v>
      </c>
      <c r="P100" s="7">
        <v>4</v>
      </c>
      <c r="Q100" s="7">
        <v>5</v>
      </c>
      <c r="R100" s="7">
        <v>6</v>
      </c>
      <c r="S100" s="8">
        <f t="shared" si="14"/>
        <v>21625.540254720006</v>
      </c>
      <c r="T100" s="8">
        <f t="shared" si="15"/>
        <v>27031.925318400008</v>
      </c>
      <c r="U100" s="8">
        <f t="shared" si="16"/>
        <v>32438.310382080013</v>
      </c>
      <c r="V100" s="8">
        <f t="shared" si="17"/>
        <v>32438.310382080013</v>
      </c>
      <c r="W100" s="8"/>
      <c r="X100" s="9"/>
      <c r="Y100" s="12" t="str">
        <f t="shared" si="13"/>
        <v>Francis Drake|5|Rider|90|Buster|AoE|21626|27032|32438|32438|</v>
      </c>
    </row>
    <row r="101" spans="1:25" x14ac:dyDescent="0.25">
      <c r="A101" s="2">
        <v>65</v>
      </c>
      <c r="B101" t="s">
        <v>153</v>
      </c>
      <c r="C101" s="2">
        <v>5</v>
      </c>
      <c r="D101" s="2" t="s">
        <v>51</v>
      </c>
      <c r="E101" s="2">
        <v>100</v>
      </c>
      <c r="F101" s="17">
        <v>12398</v>
      </c>
      <c r="G101" s="6">
        <v>0</v>
      </c>
      <c r="H101" s="6">
        <v>0.17</v>
      </c>
      <c r="I101" s="6">
        <v>0</v>
      </c>
      <c r="J101" s="6">
        <v>0.17</v>
      </c>
      <c r="K101" s="6">
        <v>0</v>
      </c>
      <c r="L101" s="6">
        <v>0</v>
      </c>
      <c r="M101" s="6">
        <v>0</v>
      </c>
      <c r="N101" s="2" t="s">
        <v>22</v>
      </c>
      <c r="O101" s="2" t="s">
        <v>23</v>
      </c>
      <c r="P101" s="7">
        <v>4</v>
      </c>
      <c r="Q101" s="7">
        <v>5</v>
      </c>
      <c r="R101" s="7">
        <v>6</v>
      </c>
      <c r="S101" s="8">
        <f t="shared" si="14"/>
        <v>25291.029815999998</v>
      </c>
      <c r="T101" s="8">
        <f t="shared" si="15"/>
        <v>31613.787269999997</v>
      </c>
      <c r="U101" s="8">
        <f t="shared" si="16"/>
        <v>37936.544723999999</v>
      </c>
      <c r="V101" s="8">
        <f t="shared" si="17"/>
        <v>37936.544723999999</v>
      </c>
      <c r="W101" s="8"/>
      <c r="X101" s="9"/>
      <c r="Y101" s="12" t="str">
        <f t="shared" si="13"/>
        <v>Francis Drake^|5|Rider|100|Buster|AoE|25291|31614|37937|37937|</v>
      </c>
    </row>
    <row r="102" spans="1:25" x14ac:dyDescent="0.25">
      <c r="A102" s="2">
        <v>66</v>
      </c>
      <c r="B102" t="s">
        <v>154</v>
      </c>
      <c r="C102" s="2">
        <v>4</v>
      </c>
      <c r="D102" s="2" t="s">
        <v>51</v>
      </c>
      <c r="E102" s="2">
        <v>80</v>
      </c>
      <c r="F102" s="17">
        <v>9029</v>
      </c>
      <c r="G102" s="6">
        <v>0</v>
      </c>
      <c r="H102" s="6">
        <v>0.25</v>
      </c>
      <c r="I102" s="6">
        <v>0</v>
      </c>
      <c r="J102" s="6">
        <v>0</v>
      </c>
      <c r="K102" s="6">
        <v>0</v>
      </c>
      <c r="L102" s="6">
        <v>0</v>
      </c>
      <c r="M102" s="6">
        <v>12</v>
      </c>
      <c r="N102" s="2" t="s">
        <v>31</v>
      </c>
      <c r="O102" s="2" t="s">
        <v>32</v>
      </c>
      <c r="P102" s="7">
        <v>16</v>
      </c>
      <c r="Q102" s="7">
        <v>20</v>
      </c>
      <c r="R102" s="7">
        <v>24</v>
      </c>
      <c r="S102" s="8">
        <f t="shared" si="14"/>
        <v>36869.920000000006</v>
      </c>
      <c r="T102" s="8">
        <f t="shared" si="15"/>
        <v>46087.399999999994</v>
      </c>
      <c r="U102" s="8">
        <f t="shared" si="16"/>
        <v>55304.880000000012</v>
      </c>
      <c r="V102" s="8">
        <f t="shared" si="17"/>
        <v>82957.320000000007</v>
      </c>
      <c r="W102" s="8" t="s">
        <v>283</v>
      </c>
      <c r="X102" s="9" t="s">
        <v>157</v>
      </c>
      <c r="Y102" s="12" t="str">
        <f t="shared" si="13"/>
        <v>Anne Bonny &amp; Mary Read|4|Rider|80|Quick|Single|36870|46087|55305|82957|Low HP, NP 100%</v>
      </c>
    </row>
    <row r="103" spans="1:25" x14ac:dyDescent="0.25">
      <c r="A103" s="2">
        <v>66</v>
      </c>
      <c r="B103" t="s">
        <v>155</v>
      </c>
      <c r="C103" s="2">
        <v>4</v>
      </c>
      <c r="D103" s="2" t="s">
        <v>51</v>
      </c>
      <c r="E103" s="2">
        <v>100</v>
      </c>
      <c r="F103" s="17">
        <v>10932</v>
      </c>
      <c r="G103" s="6">
        <v>0</v>
      </c>
      <c r="H103" s="6">
        <v>0.3</v>
      </c>
      <c r="I103" s="6">
        <v>0</v>
      </c>
      <c r="J103" s="6">
        <v>0</v>
      </c>
      <c r="K103" s="6">
        <v>0</v>
      </c>
      <c r="L103" s="6">
        <v>0</v>
      </c>
      <c r="M103" s="6">
        <v>12</v>
      </c>
      <c r="N103" s="2" t="s">
        <v>31</v>
      </c>
      <c r="O103" s="2" t="s">
        <v>32</v>
      </c>
      <c r="P103" s="7">
        <v>16</v>
      </c>
      <c r="Q103" s="7">
        <v>20</v>
      </c>
      <c r="R103" s="7">
        <v>24</v>
      </c>
      <c r="S103" s="8">
        <f t="shared" si="14"/>
        <v>45627.878400000001</v>
      </c>
      <c r="T103" s="8">
        <f t="shared" si="15"/>
        <v>57034.847999999998</v>
      </c>
      <c r="U103" s="8">
        <f t="shared" si="16"/>
        <v>68441.817600000009</v>
      </c>
      <c r="V103" s="8">
        <f t="shared" si="17"/>
        <v>102662.72640000001</v>
      </c>
      <c r="W103" s="8" t="s">
        <v>283</v>
      </c>
      <c r="X103" s="9" t="s">
        <v>157</v>
      </c>
      <c r="Y103" s="12" t="str">
        <f t="shared" si="13"/>
        <v>Anne Bonny &amp; Mary Read^|4|Rider|100|Quick|Single|45628|57035|68442|102663|Low HP, NP 100%</v>
      </c>
    </row>
    <row r="104" spans="1:25" x14ac:dyDescent="0.25">
      <c r="A104" s="2">
        <v>68</v>
      </c>
      <c r="B104" s="2" t="s">
        <v>160</v>
      </c>
      <c r="C104" s="2">
        <v>5</v>
      </c>
      <c r="D104" s="2" t="s">
        <v>21</v>
      </c>
      <c r="E104" s="2">
        <v>90</v>
      </c>
      <c r="F104" s="17">
        <v>12068</v>
      </c>
      <c r="G104" s="6">
        <v>0.42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2" t="s">
        <v>31</v>
      </c>
      <c r="O104" s="2" t="s">
        <v>32</v>
      </c>
      <c r="P104" s="7">
        <v>12</v>
      </c>
      <c r="Q104" s="7">
        <v>16</v>
      </c>
      <c r="R104" s="7">
        <v>20</v>
      </c>
      <c r="S104" s="8">
        <f t="shared" si="14"/>
        <v>40941.530879999998</v>
      </c>
      <c r="T104" s="8">
        <f t="shared" si="15"/>
        <v>54588.707839999995</v>
      </c>
      <c r="U104" s="8">
        <f t="shared" si="16"/>
        <v>68235.884799999985</v>
      </c>
      <c r="V104" s="8">
        <f t="shared" si="17"/>
        <v>68235.884799999985</v>
      </c>
      <c r="W104" s="8"/>
      <c r="X104" s="9" t="s">
        <v>291</v>
      </c>
      <c r="Y104" s="12" t="str">
        <f t="shared" si="13"/>
        <v>Okita|5|Saber|90|Quick|Single|40942|54589|68236|68236|Ignores Defence</v>
      </c>
    </row>
    <row r="105" spans="1:25" x14ac:dyDescent="0.25">
      <c r="A105" s="2">
        <v>68</v>
      </c>
      <c r="B105" s="2" t="s">
        <v>161</v>
      </c>
      <c r="C105" s="2">
        <v>5</v>
      </c>
      <c r="D105" s="2" t="s">
        <v>21</v>
      </c>
      <c r="E105" s="2">
        <v>100</v>
      </c>
      <c r="F105" s="17">
        <v>13210</v>
      </c>
      <c r="G105" s="6">
        <v>0.52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2" t="s">
        <v>31</v>
      </c>
      <c r="O105" s="2" t="s">
        <v>32</v>
      </c>
      <c r="P105" s="7">
        <v>12</v>
      </c>
      <c r="Q105" s="7">
        <v>16</v>
      </c>
      <c r="R105" s="7">
        <v>20</v>
      </c>
      <c r="S105" s="8">
        <f t="shared" si="14"/>
        <v>47657.472000000009</v>
      </c>
      <c r="T105" s="8">
        <f t="shared" si="15"/>
        <v>63543.296000000017</v>
      </c>
      <c r="U105" s="8">
        <f t="shared" si="16"/>
        <v>79429.12000000001</v>
      </c>
      <c r="V105" s="8">
        <f t="shared" si="17"/>
        <v>79429.12000000001</v>
      </c>
      <c r="W105" s="8"/>
      <c r="X105" s="9" t="s">
        <v>291</v>
      </c>
      <c r="Y105" s="12" t="str">
        <f t="shared" si="13"/>
        <v>Okita^|5|Saber|100|Quick|Single|47657|63543|79429|79429|Ignores Defence</v>
      </c>
    </row>
    <row r="106" spans="1:25" x14ac:dyDescent="0.25">
      <c r="A106" s="2">
        <v>69</v>
      </c>
      <c r="B106" t="s">
        <v>162</v>
      </c>
      <c r="C106" s="2">
        <v>4</v>
      </c>
      <c r="D106" s="2" t="s">
        <v>36</v>
      </c>
      <c r="E106" s="2">
        <v>80</v>
      </c>
      <c r="F106" s="17">
        <v>9494</v>
      </c>
      <c r="G106" s="6">
        <v>0</v>
      </c>
      <c r="H106" s="6">
        <v>0</v>
      </c>
      <c r="I106" s="6">
        <v>0</v>
      </c>
      <c r="J106" s="6">
        <v>0</v>
      </c>
      <c r="K106" s="6">
        <v>0.75</v>
      </c>
      <c r="L106" s="6">
        <v>1.5</v>
      </c>
      <c r="M106" s="6">
        <v>0</v>
      </c>
      <c r="N106" s="6" t="s">
        <v>22</v>
      </c>
      <c r="O106" s="2" t="s">
        <v>23</v>
      </c>
      <c r="P106" s="7">
        <v>3</v>
      </c>
      <c r="Q106" s="7">
        <v>4</v>
      </c>
      <c r="R106" s="7">
        <v>5</v>
      </c>
      <c r="S106" s="8">
        <f t="shared" si="14"/>
        <v>10308.393</v>
      </c>
      <c r="T106" s="8">
        <f t="shared" si="15"/>
        <v>13744.523999999999</v>
      </c>
      <c r="U106" s="8">
        <f t="shared" si="16"/>
        <v>17180.655000000002</v>
      </c>
      <c r="V106" s="8">
        <f t="shared" si="17"/>
        <v>45099.219375000008</v>
      </c>
      <c r="W106" s="8"/>
      <c r="X106" s="9" t="s">
        <v>163</v>
      </c>
      <c r="Y106" s="12" t="str">
        <f t="shared" si="13"/>
        <v>Oda Nobunaga|4|Archer|80|Buster|AoE|10308|13745|17181|45099|Divine, Riding, NP 100%</v>
      </c>
    </row>
    <row r="107" spans="1:25" x14ac:dyDescent="0.25">
      <c r="A107" s="2">
        <v>69</v>
      </c>
      <c r="B107" t="s">
        <v>164</v>
      </c>
      <c r="C107" s="2">
        <v>4</v>
      </c>
      <c r="D107" s="2" t="s">
        <v>36</v>
      </c>
      <c r="E107" s="2">
        <v>100</v>
      </c>
      <c r="F107" s="17">
        <v>11495</v>
      </c>
      <c r="G107" s="6">
        <v>0</v>
      </c>
      <c r="H107" s="6">
        <v>0</v>
      </c>
      <c r="I107" s="6">
        <v>0</v>
      </c>
      <c r="J107" s="6">
        <v>0</v>
      </c>
      <c r="K107" s="6">
        <v>1</v>
      </c>
      <c r="L107" s="6">
        <v>1.5</v>
      </c>
      <c r="M107" s="6">
        <v>0</v>
      </c>
      <c r="N107" s="6" t="s">
        <v>22</v>
      </c>
      <c r="O107" s="2" t="s">
        <v>23</v>
      </c>
      <c r="P107" s="7">
        <v>3</v>
      </c>
      <c r="Q107" s="7">
        <v>4</v>
      </c>
      <c r="R107" s="7">
        <v>5</v>
      </c>
      <c r="S107" s="8">
        <f t="shared" si="14"/>
        <v>12275.876250000001</v>
      </c>
      <c r="T107" s="8">
        <f t="shared" si="15"/>
        <v>16367.835000000001</v>
      </c>
      <c r="U107" s="8">
        <f t="shared" si="16"/>
        <v>20459.793750000001</v>
      </c>
      <c r="V107" s="8">
        <f t="shared" si="17"/>
        <v>61379.381250000006</v>
      </c>
      <c r="W107" s="8"/>
      <c r="X107" s="9" t="s">
        <v>163</v>
      </c>
      <c r="Y107" s="12" t="str">
        <f t="shared" si="13"/>
        <v>Oda Nobunaga^|4|Archer|100|Buster|AoE|12276|16368|20460|61379|Divine, Riding, NP 100%</v>
      </c>
    </row>
    <row r="108" spans="1:25" x14ac:dyDescent="0.25">
      <c r="A108" s="2">
        <v>70</v>
      </c>
      <c r="B108" s="2" t="s">
        <v>165</v>
      </c>
      <c r="C108" s="2">
        <v>5</v>
      </c>
      <c r="D108" s="2" t="s">
        <v>47</v>
      </c>
      <c r="E108" s="2">
        <v>90</v>
      </c>
      <c r="F108" s="17">
        <v>11375</v>
      </c>
      <c r="G108" s="6">
        <v>0.4</v>
      </c>
      <c r="H108" s="6">
        <v>0</v>
      </c>
      <c r="I108" s="6">
        <v>0</v>
      </c>
      <c r="J108" s="6">
        <v>0</v>
      </c>
      <c r="K108" s="6">
        <v>0.75</v>
      </c>
      <c r="L108" s="6">
        <v>0</v>
      </c>
      <c r="M108" s="6">
        <v>0</v>
      </c>
      <c r="N108" s="2" t="s">
        <v>31</v>
      </c>
      <c r="O108" s="2" t="s">
        <v>32</v>
      </c>
      <c r="P108" s="7">
        <v>16</v>
      </c>
      <c r="Q108" s="7">
        <v>20</v>
      </c>
      <c r="R108" s="7">
        <v>24</v>
      </c>
      <c r="S108" s="8">
        <f t="shared" si="14"/>
        <v>53511.763200000001</v>
      </c>
      <c r="T108" s="8">
        <f t="shared" si="15"/>
        <v>66889.703999999998</v>
      </c>
      <c r="U108" s="8">
        <f t="shared" si="16"/>
        <v>80267.644799999995</v>
      </c>
      <c r="V108" s="8">
        <f t="shared" si="17"/>
        <v>140468.37839999999</v>
      </c>
      <c r="W108" s="8"/>
      <c r="X108" s="9" t="s">
        <v>269</v>
      </c>
      <c r="Y108" s="12" t="str">
        <f t="shared" si="13"/>
        <v>Scathach|5|Lancer|90|Quick|Single|53512|66890|80268|140468|Divine/Undead, Instant Kill</v>
      </c>
    </row>
    <row r="109" spans="1:25" x14ac:dyDescent="0.25">
      <c r="A109" s="2">
        <v>70</v>
      </c>
      <c r="B109" s="2" t="s">
        <v>166</v>
      </c>
      <c r="C109" s="2">
        <v>5</v>
      </c>
      <c r="D109" s="2" t="s">
        <v>47</v>
      </c>
      <c r="E109" s="2">
        <v>100</v>
      </c>
      <c r="F109" s="17">
        <v>12452</v>
      </c>
      <c r="G109" s="6">
        <v>0.5</v>
      </c>
      <c r="H109" s="6">
        <v>0</v>
      </c>
      <c r="I109" s="6">
        <v>0</v>
      </c>
      <c r="J109" s="3">
        <v>0</v>
      </c>
      <c r="K109" s="3">
        <v>1</v>
      </c>
      <c r="L109" s="3">
        <v>0</v>
      </c>
      <c r="M109" s="3">
        <v>0</v>
      </c>
      <c r="N109" s="2" t="s">
        <v>31</v>
      </c>
      <c r="O109" s="2" t="s">
        <v>32</v>
      </c>
      <c r="P109" s="7">
        <v>16</v>
      </c>
      <c r="Q109" s="7">
        <v>20</v>
      </c>
      <c r="R109" s="7">
        <v>24</v>
      </c>
      <c r="S109" s="8">
        <f t="shared" si="14"/>
        <v>62327.865600000026</v>
      </c>
      <c r="T109" s="8">
        <f t="shared" si="15"/>
        <v>77909.832000000024</v>
      </c>
      <c r="U109" s="8">
        <f t="shared" si="16"/>
        <v>93491.798400000014</v>
      </c>
      <c r="V109" s="8">
        <f t="shared" si="17"/>
        <v>186983.59680000003</v>
      </c>
      <c r="W109" s="8"/>
      <c r="X109" s="9" t="s">
        <v>269</v>
      </c>
      <c r="Y109" s="12" t="str">
        <f t="shared" si="13"/>
        <v>Scathach^|5|Lancer|100|Quick|Single|62328|77910|93492|186984|Divine/Undead, Instant Kill</v>
      </c>
    </row>
    <row r="110" spans="1:25" x14ac:dyDescent="0.25">
      <c r="A110" s="2">
        <v>71</v>
      </c>
      <c r="B110" t="s">
        <v>167</v>
      </c>
      <c r="C110" s="2">
        <v>3</v>
      </c>
      <c r="D110" s="2" t="s">
        <v>47</v>
      </c>
      <c r="E110" s="2">
        <v>70</v>
      </c>
      <c r="F110" s="17">
        <v>6877</v>
      </c>
      <c r="G110" s="3">
        <v>0</v>
      </c>
      <c r="H110" s="3">
        <v>0</v>
      </c>
      <c r="I110" s="6">
        <v>0</v>
      </c>
      <c r="J110" s="3">
        <v>0</v>
      </c>
      <c r="K110" s="3">
        <v>0</v>
      </c>
      <c r="L110" s="3">
        <v>0</v>
      </c>
      <c r="M110" s="3">
        <v>0</v>
      </c>
      <c r="N110" s="2" t="s">
        <v>31</v>
      </c>
      <c r="O110" s="2" t="s">
        <v>32</v>
      </c>
      <c r="P110" s="1">
        <v>16</v>
      </c>
      <c r="Q110" s="1">
        <v>20</v>
      </c>
      <c r="R110" s="1">
        <v>24</v>
      </c>
      <c r="S110" s="8">
        <f t="shared" si="14"/>
        <v>24318.470400000002</v>
      </c>
      <c r="T110" s="8">
        <f t="shared" si="15"/>
        <v>30398.088000000003</v>
      </c>
      <c r="U110" s="8">
        <f t="shared" si="16"/>
        <v>36477.705600000001</v>
      </c>
      <c r="V110" s="8">
        <f t="shared" si="17"/>
        <v>36477.705600000001</v>
      </c>
      <c r="W110" s="8"/>
      <c r="X110" s="9"/>
      <c r="Y110" s="12" t="str">
        <f t="shared" si="13"/>
        <v>Diarmuid Ua Duibhne|3|Lancer|70|Quick|Single|24318|30398|36478|36478|</v>
      </c>
    </row>
    <row r="111" spans="1:25" x14ac:dyDescent="0.25">
      <c r="A111" s="2">
        <v>71</v>
      </c>
      <c r="B111" t="s">
        <v>168</v>
      </c>
      <c r="C111" s="2">
        <v>3</v>
      </c>
      <c r="D111" s="2" t="s">
        <v>47</v>
      </c>
      <c r="E111" s="2">
        <v>100</v>
      </c>
      <c r="F111" s="17">
        <v>9307</v>
      </c>
      <c r="G111" s="6">
        <v>0</v>
      </c>
      <c r="H111" s="6">
        <v>0</v>
      </c>
      <c r="I111" s="6">
        <v>0</v>
      </c>
      <c r="J111" s="3">
        <v>0</v>
      </c>
      <c r="K111" s="3">
        <v>0</v>
      </c>
      <c r="L111" s="3">
        <v>0</v>
      </c>
      <c r="M111" s="3">
        <v>0</v>
      </c>
      <c r="N111" s="2" t="s">
        <v>31</v>
      </c>
      <c r="O111" s="2" t="s">
        <v>32</v>
      </c>
      <c r="P111" s="1">
        <v>16</v>
      </c>
      <c r="Q111" s="1">
        <v>20</v>
      </c>
      <c r="R111" s="1">
        <v>24</v>
      </c>
      <c r="S111" s="8">
        <f t="shared" si="14"/>
        <v>31830.086400000007</v>
      </c>
      <c r="T111" s="8">
        <f t="shared" si="15"/>
        <v>39787.608</v>
      </c>
      <c r="U111" s="8">
        <f t="shared" si="16"/>
        <v>47745.129600000015</v>
      </c>
      <c r="V111" s="8">
        <f t="shared" si="17"/>
        <v>47745.129600000015</v>
      </c>
      <c r="W111" s="8"/>
      <c r="X111" s="9"/>
      <c r="Y111" s="12" t="str">
        <f t="shared" si="13"/>
        <v>Diarmuid Ua Duibhne^|3|Lancer|100|Quick|Single|31830|39788|47745|47745|</v>
      </c>
    </row>
    <row r="112" spans="1:25" x14ac:dyDescent="0.25">
      <c r="A112" s="2">
        <v>72</v>
      </c>
      <c r="B112" t="s">
        <v>173</v>
      </c>
      <c r="C112" s="2">
        <v>3</v>
      </c>
      <c r="D112" s="13" t="s">
        <v>21</v>
      </c>
      <c r="E112" s="2">
        <v>70</v>
      </c>
      <c r="F112" s="17">
        <v>7460</v>
      </c>
      <c r="G112" s="6">
        <v>0</v>
      </c>
      <c r="H112" s="6">
        <v>0.2</v>
      </c>
      <c r="I112" s="6">
        <v>0</v>
      </c>
      <c r="J112" s="3">
        <v>0</v>
      </c>
      <c r="K112" s="3">
        <v>0</v>
      </c>
      <c r="L112" s="3">
        <v>0</v>
      </c>
      <c r="M112" s="3">
        <v>0</v>
      </c>
      <c r="N112" s="2" t="s">
        <v>22</v>
      </c>
      <c r="O112" s="2" t="s">
        <v>23</v>
      </c>
      <c r="P112" s="1">
        <v>4</v>
      </c>
      <c r="Q112" s="1">
        <v>5</v>
      </c>
      <c r="R112" s="1">
        <v>6</v>
      </c>
      <c r="S112" s="8">
        <f t="shared" si="14"/>
        <v>13993.199999999999</v>
      </c>
      <c r="T112" s="8">
        <f t="shared" si="15"/>
        <v>17491.5</v>
      </c>
      <c r="U112" s="8">
        <f t="shared" si="16"/>
        <v>20989.8</v>
      </c>
      <c r="V112" s="8">
        <f t="shared" si="17"/>
        <v>20989.8</v>
      </c>
      <c r="W112" s="8"/>
      <c r="X112" s="9"/>
      <c r="Y112" s="12" t="str">
        <f t="shared" si="13"/>
        <v>Fergus Mac Roich|3|Saber|70|Buster|AoE|13993|17492|20990|20990|</v>
      </c>
    </row>
    <row r="113" spans="1:25" x14ac:dyDescent="0.25">
      <c r="A113" s="2">
        <v>72</v>
      </c>
      <c r="B113" t="s">
        <v>174</v>
      </c>
      <c r="C113" s="2">
        <v>3</v>
      </c>
      <c r="D113" s="13" t="s">
        <v>21</v>
      </c>
      <c r="E113" s="2">
        <v>100</v>
      </c>
      <c r="F113" s="17">
        <v>10096</v>
      </c>
      <c r="G113" s="6">
        <v>0</v>
      </c>
      <c r="H113" s="6">
        <v>0.3</v>
      </c>
      <c r="I113" s="6">
        <v>0</v>
      </c>
      <c r="J113" s="3">
        <v>0</v>
      </c>
      <c r="K113" s="3">
        <v>0</v>
      </c>
      <c r="L113" s="3">
        <v>0</v>
      </c>
      <c r="M113" s="3">
        <v>0</v>
      </c>
      <c r="N113" s="2" t="s">
        <v>22</v>
      </c>
      <c r="O113" s="2" t="s">
        <v>23</v>
      </c>
      <c r="P113" s="1">
        <v>4</v>
      </c>
      <c r="Q113" s="1">
        <v>5</v>
      </c>
      <c r="R113" s="1">
        <v>6</v>
      </c>
      <c r="S113" s="8">
        <f t="shared" si="14"/>
        <v>19888.284</v>
      </c>
      <c r="T113" s="8">
        <f t="shared" si="15"/>
        <v>24860.355000000003</v>
      </c>
      <c r="U113" s="8">
        <f t="shared" si="16"/>
        <v>29832.426000000003</v>
      </c>
      <c r="V113" s="8">
        <f t="shared" si="17"/>
        <v>29832.426000000003</v>
      </c>
      <c r="W113" s="8"/>
      <c r="X113" s="9"/>
      <c r="Y113" s="12" t="str">
        <f t="shared" si="13"/>
        <v>Fergus Mac Roich^|3|Saber|100|Buster|AoE|19888|24860|29832|29832|</v>
      </c>
    </row>
    <row r="114" spans="1:25" x14ac:dyDescent="0.25">
      <c r="A114" s="2">
        <v>73</v>
      </c>
      <c r="B114" t="s">
        <v>175</v>
      </c>
      <c r="C114" s="2">
        <v>4</v>
      </c>
      <c r="D114" s="13" t="s">
        <v>51</v>
      </c>
      <c r="E114" s="2">
        <v>80</v>
      </c>
      <c r="F114" s="17">
        <v>9258</v>
      </c>
      <c r="G114" s="6">
        <v>0.35</v>
      </c>
      <c r="H114" s="6">
        <v>0</v>
      </c>
      <c r="I114" s="6">
        <v>0</v>
      </c>
      <c r="J114" s="3">
        <v>0</v>
      </c>
      <c r="K114" s="3">
        <v>0</v>
      </c>
      <c r="L114" s="3">
        <v>0</v>
      </c>
      <c r="M114" s="3">
        <v>0</v>
      </c>
      <c r="N114" s="2" t="s">
        <v>22</v>
      </c>
      <c r="O114" s="2" t="s">
        <v>23</v>
      </c>
      <c r="P114" s="1">
        <v>4.5</v>
      </c>
      <c r="Q114" s="1">
        <v>5.5</v>
      </c>
      <c r="R114" s="1">
        <v>6.5</v>
      </c>
      <c r="S114" s="8">
        <f t="shared" si="14"/>
        <v>21478.527000000006</v>
      </c>
      <c r="T114" s="8">
        <f t="shared" si="15"/>
        <v>26251.533000000007</v>
      </c>
      <c r="U114" s="8">
        <f t="shared" si="16"/>
        <v>31024.539000000004</v>
      </c>
      <c r="V114" s="8">
        <f t="shared" si="17"/>
        <v>31024.539000000004</v>
      </c>
      <c r="W114" s="8"/>
      <c r="X114" s="9"/>
      <c r="Y114" s="12" t="str">
        <f t="shared" si="13"/>
        <v>Artoria Pendragon [Santa Alter]|4|Rider|80|Buster|AoE|21479|26252|31025|31025|</v>
      </c>
    </row>
    <row r="115" spans="1:25" x14ac:dyDescent="0.25">
      <c r="A115" s="2">
        <v>73</v>
      </c>
      <c r="B115" t="s">
        <v>176</v>
      </c>
      <c r="C115" s="2">
        <v>4</v>
      </c>
      <c r="D115" s="13" t="s">
        <v>51</v>
      </c>
      <c r="E115" s="2">
        <v>100</v>
      </c>
      <c r="F115" s="17">
        <v>11209</v>
      </c>
      <c r="G115" s="3">
        <v>0.45</v>
      </c>
      <c r="H115" s="3">
        <v>0</v>
      </c>
      <c r="I115" s="6">
        <v>0</v>
      </c>
      <c r="J115" s="3">
        <v>0</v>
      </c>
      <c r="K115" s="3">
        <v>0</v>
      </c>
      <c r="L115" s="3">
        <v>0</v>
      </c>
      <c r="M115" s="3">
        <v>0</v>
      </c>
      <c r="N115" s="2" t="s">
        <v>22</v>
      </c>
      <c r="O115" s="2" t="s">
        <v>23</v>
      </c>
      <c r="P115" s="1">
        <v>4.5</v>
      </c>
      <c r="Q115" s="1">
        <v>5.5</v>
      </c>
      <c r="R115" s="1">
        <v>6.5</v>
      </c>
      <c r="S115" s="8">
        <f t="shared" si="14"/>
        <v>27461.473875</v>
      </c>
      <c r="T115" s="8">
        <f t="shared" si="15"/>
        <v>33564.023624999994</v>
      </c>
      <c r="U115" s="8">
        <f t="shared" si="16"/>
        <v>39666.573375</v>
      </c>
      <c r="V115" s="8">
        <f t="shared" si="17"/>
        <v>39666.573375</v>
      </c>
      <c r="W115" s="8"/>
      <c r="X115" s="9"/>
      <c r="Y115" s="12" t="str">
        <f t="shared" si="13"/>
        <v>Artoria Pendragon [Santa Alter]^|4|Rider|100|Buster|AoE|27461|33564|39667|39667|</v>
      </c>
    </row>
    <row r="116" spans="1:25" x14ac:dyDescent="0.25">
      <c r="A116" s="2">
        <v>74</v>
      </c>
      <c r="B116" t="s">
        <v>177</v>
      </c>
      <c r="C116" s="2">
        <v>4</v>
      </c>
      <c r="D116" s="13" t="s">
        <v>58</v>
      </c>
      <c r="E116" s="2">
        <v>80</v>
      </c>
      <c r="F116" s="17">
        <v>8629</v>
      </c>
      <c r="G116" s="3">
        <v>0.1</v>
      </c>
      <c r="H116" s="3">
        <v>0</v>
      </c>
      <c r="I116" s="6">
        <v>0</v>
      </c>
      <c r="J116" s="3">
        <v>0</v>
      </c>
      <c r="K116" s="3">
        <v>0</v>
      </c>
      <c r="L116" s="3">
        <v>0</v>
      </c>
      <c r="M116" s="3">
        <v>0</v>
      </c>
      <c r="N116" s="2" t="s">
        <v>26</v>
      </c>
      <c r="O116" s="2" t="s">
        <v>23</v>
      </c>
      <c r="P116" s="1">
        <v>6</v>
      </c>
      <c r="Q116" s="1">
        <v>7.5</v>
      </c>
      <c r="R116" s="1">
        <v>9</v>
      </c>
      <c r="S116" s="8">
        <f t="shared" si="14"/>
        <v>13141.477800000002</v>
      </c>
      <c r="T116" s="8">
        <f t="shared" si="15"/>
        <v>16426.847249999999</v>
      </c>
      <c r="U116" s="8">
        <f t="shared" si="16"/>
        <v>19712.216700000004</v>
      </c>
      <c r="V116" s="8">
        <f t="shared" si="17"/>
        <v>19712.216700000004</v>
      </c>
      <c r="W116" s="8"/>
      <c r="X116" s="9"/>
      <c r="Y116" s="12" t="str">
        <f t="shared" si="13"/>
        <v>Nursery Rhyme|4|Caster|80|Arts|AoE|13141|16427|19712|19712|</v>
      </c>
    </row>
    <row r="117" spans="1:25" x14ac:dyDescent="0.25">
      <c r="A117" s="2">
        <v>74</v>
      </c>
      <c r="B117" t="s">
        <v>178</v>
      </c>
      <c r="C117" s="2">
        <v>4</v>
      </c>
      <c r="D117" s="13" t="s">
        <v>58</v>
      </c>
      <c r="E117" s="2">
        <v>100</v>
      </c>
      <c r="F117" s="17">
        <v>10448</v>
      </c>
      <c r="G117" s="3">
        <v>0.1</v>
      </c>
      <c r="H117" s="3">
        <v>0</v>
      </c>
      <c r="I117" s="6">
        <v>0</v>
      </c>
      <c r="J117" s="3">
        <v>0</v>
      </c>
      <c r="K117" s="3">
        <v>0</v>
      </c>
      <c r="L117" s="3">
        <v>0</v>
      </c>
      <c r="M117" s="3">
        <v>0</v>
      </c>
      <c r="N117" s="2" t="s">
        <v>26</v>
      </c>
      <c r="O117" s="2" t="s">
        <v>23</v>
      </c>
      <c r="P117" s="1">
        <v>6</v>
      </c>
      <c r="Q117" s="1">
        <v>7.5</v>
      </c>
      <c r="R117" s="1">
        <v>9</v>
      </c>
      <c r="S117" s="8">
        <f t="shared" si="14"/>
        <v>15626.595600000001</v>
      </c>
      <c r="T117" s="8">
        <f t="shared" si="15"/>
        <v>19533.244500000004</v>
      </c>
      <c r="U117" s="8">
        <f t="shared" si="16"/>
        <v>23439.893400000004</v>
      </c>
      <c r="V117" s="8">
        <f t="shared" si="17"/>
        <v>23439.893400000004</v>
      </c>
      <c r="W117" s="8"/>
      <c r="X117" s="9"/>
      <c r="Y117" s="12" t="str">
        <f t="shared" si="13"/>
        <v>Nursery Rhyme^|4|Caster|100|Arts|AoE|15627|19533|23440|23440|</v>
      </c>
    </row>
    <row r="118" spans="1:25" x14ac:dyDescent="0.25">
      <c r="A118" s="2">
        <v>75</v>
      </c>
      <c r="B118" t="s">
        <v>179</v>
      </c>
      <c r="C118" s="2">
        <v>5</v>
      </c>
      <c r="D118" s="13" t="s">
        <v>64</v>
      </c>
      <c r="E118" s="2">
        <v>90</v>
      </c>
      <c r="F118" s="17">
        <v>12651</v>
      </c>
      <c r="G118" s="3">
        <v>0.4</v>
      </c>
      <c r="H118" s="3">
        <v>0</v>
      </c>
      <c r="I118" s="6">
        <v>0</v>
      </c>
      <c r="J118" s="3">
        <v>0</v>
      </c>
      <c r="K118" s="3">
        <v>0.5</v>
      </c>
      <c r="L118" s="3">
        <v>0</v>
      </c>
      <c r="M118" s="3">
        <v>0</v>
      </c>
      <c r="N118" s="2" t="s">
        <v>31</v>
      </c>
      <c r="O118" s="3" t="s">
        <v>32</v>
      </c>
      <c r="P118" s="1">
        <v>14</v>
      </c>
      <c r="Q118" s="1">
        <v>18</v>
      </c>
      <c r="R118" s="1">
        <v>22</v>
      </c>
      <c r="S118" s="8">
        <f t="shared" si="14"/>
        <v>44275.41216</v>
      </c>
      <c r="T118" s="8">
        <f t="shared" si="15"/>
        <v>56925.529920000001</v>
      </c>
      <c r="U118" s="8">
        <f t="shared" si="16"/>
        <v>69575.647679999995</v>
      </c>
      <c r="V118" s="8">
        <f t="shared" si="17"/>
        <v>104363.47151999999</v>
      </c>
      <c r="W118" s="8"/>
      <c r="X118" s="9" t="s">
        <v>293</v>
      </c>
      <c r="Y118" s="12" t="str">
        <f t="shared" si="13"/>
        <v>Jack the Ripper|5|Assassin|90|Quick|Single|44275|56926|69576|104363|Female, NP 100%, Ignores Defence</v>
      </c>
    </row>
    <row r="119" spans="1:25" x14ac:dyDescent="0.25">
      <c r="A119" s="2">
        <v>75</v>
      </c>
      <c r="B119" t="s">
        <v>180</v>
      </c>
      <c r="C119" s="2">
        <v>5</v>
      </c>
      <c r="D119" s="13" t="s">
        <v>64</v>
      </c>
      <c r="E119" s="2">
        <v>100</v>
      </c>
      <c r="F119" s="17">
        <v>13641</v>
      </c>
      <c r="G119" s="3">
        <v>0.5</v>
      </c>
      <c r="H119" s="3">
        <v>0</v>
      </c>
      <c r="I119" s="6">
        <v>0</v>
      </c>
      <c r="J119" s="3">
        <v>0</v>
      </c>
      <c r="K119" s="3">
        <v>0.5</v>
      </c>
      <c r="L119" s="3">
        <v>0</v>
      </c>
      <c r="M119" s="3">
        <v>0</v>
      </c>
      <c r="N119" s="2" t="s">
        <v>31</v>
      </c>
      <c r="O119" s="3" t="s">
        <v>32</v>
      </c>
      <c r="P119" s="1">
        <v>14</v>
      </c>
      <c r="Q119" s="1">
        <v>18</v>
      </c>
      <c r="R119" s="1">
        <v>22</v>
      </c>
      <c r="S119" s="8">
        <f t="shared" si="14"/>
        <v>50880.765600000013</v>
      </c>
      <c r="T119" s="8">
        <f t="shared" si="15"/>
        <v>65418.127200000003</v>
      </c>
      <c r="U119" s="8">
        <f t="shared" si="16"/>
        <v>79955.488800000021</v>
      </c>
      <c r="V119" s="8">
        <f t="shared" si="17"/>
        <v>119933.23320000003</v>
      </c>
      <c r="W119" s="8"/>
      <c r="X119" s="9" t="s">
        <v>293</v>
      </c>
      <c r="Y119" s="12" t="str">
        <f t="shared" si="13"/>
        <v>Jack the Ripper^|5|Assassin|100|Quick|Single|50881|65418|79955|119933|Female, NP 100%, Ignores Defence</v>
      </c>
    </row>
    <row r="120" spans="1:25" x14ac:dyDescent="0.25">
      <c r="A120" s="2">
        <v>76</v>
      </c>
      <c r="B120" t="s">
        <v>181</v>
      </c>
      <c r="C120" s="2">
        <v>5</v>
      </c>
      <c r="D120" s="13" t="s">
        <v>21</v>
      </c>
      <c r="E120" s="2">
        <v>90</v>
      </c>
      <c r="F120" s="17">
        <v>11723</v>
      </c>
      <c r="G120" s="3">
        <v>0.4</v>
      </c>
      <c r="H120" s="3">
        <v>0</v>
      </c>
      <c r="I120" s="6">
        <v>0</v>
      </c>
      <c r="J120" s="3">
        <v>0</v>
      </c>
      <c r="K120" s="3">
        <v>0</v>
      </c>
      <c r="L120" s="3">
        <v>1.8</v>
      </c>
      <c r="M120" s="3">
        <v>0</v>
      </c>
      <c r="N120" s="2" t="s">
        <v>22</v>
      </c>
      <c r="O120" s="2" t="s">
        <v>23</v>
      </c>
      <c r="P120" s="1">
        <v>4</v>
      </c>
      <c r="Q120" s="1">
        <v>5</v>
      </c>
      <c r="R120" s="1">
        <v>6</v>
      </c>
      <c r="S120" s="8">
        <f t="shared" si="14"/>
        <v>24561.515999999996</v>
      </c>
      <c r="T120" s="8">
        <f t="shared" si="15"/>
        <v>30701.894999999993</v>
      </c>
      <c r="U120" s="8">
        <f t="shared" si="16"/>
        <v>36842.27399999999</v>
      </c>
      <c r="V120" s="8">
        <f t="shared" si="17"/>
        <v>66316.093199999988</v>
      </c>
      <c r="W120" s="8"/>
      <c r="X120" s="9" t="s">
        <v>182</v>
      </c>
      <c r="Y120" s="12" t="str">
        <f t="shared" si="13"/>
        <v>Mordred|5|Saber|90|Buster|AoE|24562|30702|36842|66316|Arthur, NP 100%</v>
      </c>
    </row>
    <row r="121" spans="1:25" x14ac:dyDescent="0.25">
      <c r="A121" s="2">
        <v>76</v>
      </c>
      <c r="B121" t="s">
        <v>183</v>
      </c>
      <c r="C121" s="2">
        <v>5</v>
      </c>
      <c r="D121" s="13" t="s">
        <v>21</v>
      </c>
      <c r="E121" s="2">
        <v>100</v>
      </c>
      <c r="F121" s="17">
        <v>12833</v>
      </c>
      <c r="G121" s="3">
        <v>0.5</v>
      </c>
      <c r="H121" s="3">
        <v>0</v>
      </c>
      <c r="I121" s="6">
        <v>0</v>
      </c>
      <c r="J121" s="3">
        <v>0</v>
      </c>
      <c r="K121" s="3">
        <v>0</v>
      </c>
      <c r="L121" s="3">
        <v>1.8</v>
      </c>
      <c r="M121" s="3">
        <v>0</v>
      </c>
      <c r="N121" s="2" t="s">
        <v>22</v>
      </c>
      <c r="O121" s="2" t="s">
        <v>23</v>
      </c>
      <c r="P121" s="1">
        <v>4</v>
      </c>
      <c r="Q121" s="1">
        <v>5</v>
      </c>
      <c r="R121" s="1">
        <v>6</v>
      </c>
      <c r="S121" s="8">
        <f t="shared" si="14"/>
        <v>28613.61</v>
      </c>
      <c r="T121" s="8">
        <f t="shared" si="15"/>
        <v>35767.012500000004</v>
      </c>
      <c r="U121" s="8">
        <f t="shared" si="16"/>
        <v>42920.415000000001</v>
      </c>
      <c r="V121" s="8">
        <f t="shared" si="17"/>
        <v>77256.747000000003</v>
      </c>
      <c r="W121" s="8"/>
      <c r="X121" s="9" t="s">
        <v>182</v>
      </c>
      <c r="Y121" s="12" t="str">
        <f t="shared" si="13"/>
        <v>Mordred^|5|Saber|100|Buster|AoE|28614|35767|42920|77257|Arthur, NP 100%</v>
      </c>
    </row>
    <row r="122" spans="1:25" x14ac:dyDescent="0.25">
      <c r="A122" s="2">
        <v>77</v>
      </c>
      <c r="B122" t="s">
        <v>184</v>
      </c>
      <c r="C122" s="2">
        <v>5</v>
      </c>
      <c r="D122" s="13" t="s">
        <v>36</v>
      </c>
      <c r="E122" s="2">
        <v>90</v>
      </c>
      <c r="F122" s="17">
        <v>11781</v>
      </c>
      <c r="G122" s="3">
        <v>0</v>
      </c>
      <c r="H122" s="3">
        <v>0</v>
      </c>
      <c r="I122" s="6">
        <v>0</v>
      </c>
      <c r="J122" s="3">
        <v>0.25</v>
      </c>
      <c r="K122" s="3">
        <v>0</v>
      </c>
      <c r="L122" s="3">
        <v>1.5</v>
      </c>
      <c r="M122" s="3">
        <v>0</v>
      </c>
      <c r="N122" s="2" t="s">
        <v>22</v>
      </c>
      <c r="O122" s="2" t="s">
        <v>23</v>
      </c>
      <c r="P122" s="1">
        <v>3</v>
      </c>
      <c r="Q122" s="1">
        <v>4</v>
      </c>
      <c r="R122" s="1">
        <v>5</v>
      </c>
      <c r="S122" s="8">
        <f t="shared" si="14"/>
        <v>15696.357187499998</v>
      </c>
      <c r="T122" s="8">
        <f t="shared" si="15"/>
        <v>20928.47625</v>
      </c>
      <c r="U122" s="8">
        <f t="shared" si="16"/>
        <v>26160.595312500001</v>
      </c>
      <c r="V122" s="8">
        <f t="shared" si="17"/>
        <v>39240.892968750006</v>
      </c>
      <c r="W122" s="8"/>
      <c r="X122" s="9" t="s">
        <v>186</v>
      </c>
      <c r="Y122" s="12" t="str">
        <f t="shared" si="13"/>
        <v>Nikola Tesla|5|Archer|90|Buster|AoE|15696|20928|26161|39241|Sky/Earth, NP 100%</v>
      </c>
    </row>
    <row r="123" spans="1:25" x14ac:dyDescent="0.25">
      <c r="A123" s="2">
        <v>77</v>
      </c>
      <c r="B123" t="s">
        <v>185</v>
      </c>
      <c r="C123" s="2">
        <v>5</v>
      </c>
      <c r="D123" s="13" t="s">
        <v>36</v>
      </c>
      <c r="E123" s="2">
        <v>100</v>
      </c>
      <c r="F123" s="17">
        <v>12896</v>
      </c>
      <c r="G123" s="3">
        <v>0</v>
      </c>
      <c r="H123" s="3">
        <v>0</v>
      </c>
      <c r="I123" s="6">
        <v>0</v>
      </c>
      <c r="J123" s="3">
        <v>0.3</v>
      </c>
      <c r="K123" s="3">
        <v>0</v>
      </c>
      <c r="L123" s="3">
        <v>1.5</v>
      </c>
      <c r="M123" s="3">
        <v>0</v>
      </c>
      <c r="N123" s="2" t="s">
        <v>22</v>
      </c>
      <c r="O123" s="2" t="s">
        <v>23</v>
      </c>
      <c r="P123" s="1">
        <v>3</v>
      </c>
      <c r="Q123" s="1">
        <v>4</v>
      </c>
      <c r="R123" s="1">
        <v>5</v>
      </c>
      <c r="S123" s="8">
        <f t="shared" si="14"/>
        <v>17749.432349999999</v>
      </c>
      <c r="T123" s="8">
        <f t="shared" si="15"/>
        <v>23665.909799999998</v>
      </c>
      <c r="U123" s="8">
        <f t="shared" si="16"/>
        <v>29582.387250000003</v>
      </c>
      <c r="V123" s="8">
        <f t="shared" si="17"/>
        <v>44373.580875000007</v>
      </c>
      <c r="W123" s="8"/>
      <c r="X123" s="9" t="s">
        <v>186</v>
      </c>
      <c r="Y123" s="12" t="str">
        <f t="shared" si="13"/>
        <v>Nikola Tesla^|5|Archer|100|Buster|AoE|17749|23666|29582|44374|Sky/Earth, NP 100%</v>
      </c>
    </row>
    <row r="124" spans="1:25" x14ac:dyDescent="0.25">
      <c r="A124" s="2">
        <v>78</v>
      </c>
      <c r="B124" t="s">
        <v>101</v>
      </c>
      <c r="C124" s="2">
        <v>4</v>
      </c>
      <c r="D124" s="13" t="s">
        <v>47</v>
      </c>
      <c r="E124" s="2">
        <v>80</v>
      </c>
      <c r="F124" s="17">
        <v>9968</v>
      </c>
      <c r="G124" s="3">
        <v>0.45</v>
      </c>
      <c r="H124" s="3">
        <v>0.09</v>
      </c>
      <c r="I124" s="6">
        <v>0</v>
      </c>
      <c r="J124" s="3">
        <v>0</v>
      </c>
      <c r="K124" s="3">
        <v>0</v>
      </c>
      <c r="L124" s="3">
        <v>0</v>
      </c>
      <c r="M124" s="3">
        <v>0</v>
      </c>
      <c r="N124" s="2" t="s">
        <v>22</v>
      </c>
      <c r="O124" s="2" t="s">
        <v>23</v>
      </c>
      <c r="P124" s="1">
        <v>4</v>
      </c>
      <c r="Q124" s="1">
        <v>5</v>
      </c>
      <c r="R124" s="1">
        <v>6</v>
      </c>
      <c r="S124" s="8">
        <f t="shared" si="14"/>
        <v>25095.403431000006</v>
      </c>
      <c r="T124" s="8">
        <f t="shared" si="15"/>
        <v>31369.254288750002</v>
      </c>
      <c r="U124" s="8">
        <f t="shared" si="16"/>
        <v>37643.105146500006</v>
      </c>
      <c r="V124" s="8">
        <f t="shared" si="17"/>
        <v>37643.105146500006</v>
      </c>
      <c r="W124" s="8"/>
      <c r="X124" s="9" t="s">
        <v>291</v>
      </c>
      <c r="Y124" s="12" t="str">
        <f t="shared" si="13"/>
        <v>Artoria Pendragon [Alter]|4|Lancer|80|Buster|AoE|25095|31369|37643|37643|Ignores Defence</v>
      </c>
    </row>
    <row r="125" spans="1:25" x14ac:dyDescent="0.25">
      <c r="A125" s="2">
        <v>78</v>
      </c>
      <c r="B125" t="s">
        <v>105</v>
      </c>
      <c r="C125" s="2">
        <v>4</v>
      </c>
      <c r="D125" s="13" t="s">
        <v>47</v>
      </c>
      <c r="E125" s="2">
        <v>100</v>
      </c>
      <c r="F125" s="17">
        <v>12069</v>
      </c>
      <c r="G125" s="3">
        <v>0.55000000000000004</v>
      </c>
      <c r="H125" s="3">
        <v>0.12</v>
      </c>
      <c r="I125" s="6">
        <v>0</v>
      </c>
      <c r="J125" s="3">
        <v>0</v>
      </c>
      <c r="K125" s="3">
        <v>0</v>
      </c>
      <c r="L125" s="3">
        <v>0</v>
      </c>
      <c r="M125" s="3">
        <v>0</v>
      </c>
      <c r="N125" s="2" t="s">
        <v>22</v>
      </c>
      <c r="O125" s="2" t="s">
        <v>23</v>
      </c>
      <c r="P125" s="1">
        <v>4</v>
      </c>
      <c r="Q125" s="1">
        <v>5</v>
      </c>
      <c r="R125" s="1">
        <v>6</v>
      </c>
      <c r="S125" s="8">
        <f t="shared" si="14"/>
        <v>32849.444376000014</v>
      </c>
      <c r="T125" s="8">
        <f t="shared" si="15"/>
        <v>41061.805470000007</v>
      </c>
      <c r="U125" s="8">
        <f t="shared" si="16"/>
        <v>49274.166564000006</v>
      </c>
      <c r="V125" s="8">
        <f t="shared" si="17"/>
        <v>49274.166564000006</v>
      </c>
      <c r="W125" s="8"/>
      <c r="X125" s="9" t="s">
        <v>291</v>
      </c>
      <c r="Y125" s="12" t="str">
        <f t="shared" si="13"/>
        <v>Artoria Pendragon [Alter]^|4|Lancer|100|Buster|AoE|32849|41062|49274|49274|Ignores Defence</v>
      </c>
    </row>
    <row r="126" spans="1:25" x14ac:dyDescent="0.25">
      <c r="A126" s="2">
        <v>79</v>
      </c>
      <c r="B126" t="s">
        <v>279</v>
      </c>
      <c r="C126" s="2">
        <v>3</v>
      </c>
      <c r="D126" s="13" t="s">
        <v>58</v>
      </c>
      <c r="E126" s="2">
        <v>70</v>
      </c>
      <c r="F126" s="17">
        <v>6711</v>
      </c>
      <c r="G126" s="3">
        <v>0.25</v>
      </c>
      <c r="H126" s="3">
        <v>0</v>
      </c>
      <c r="I126" s="6">
        <v>0</v>
      </c>
      <c r="J126" s="3">
        <v>0</v>
      </c>
      <c r="K126" s="3">
        <v>0</v>
      </c>
      <c r="L126" s="3">
        <v>0</v>
      </c>
      <c r="M126" s="3">
        <v>0</v>
      </c>
      <c r="N126" s="2" t="s">
        <v>26</v>
      </c>
      <c r="O126" s="2" t="s">
        <v>23</v>
      </c>
      <c r="P126" s="1">
        <v>4</v>
      </c>
      <c r="Q126" s="1">
        <v>5</v>
      </c>
      <c r="R126" s="1">
        <v>6</v>
      </c>
      <c r="S126" s="8">
        <f t="shared" si="14"/>
        <v>7970.5350000000008</v>
      </c>
      <c r="T126" s="8">
        <f t="shared" si="15"/>
        <v>9963.1687500000007</v>
      </c>
      <c r="U126" s="8">
        <f t="shared" si="16"/>
        <v>11955.8025</v>
      </c>
      <c r="V126" s="8">
        <f t="shared" si="17"/>
        <v>11955.8025</v>
      </c>
      <c r="W126" s="8"/>
      <c r="X126" s="9"/>
      <c r="Y126" s="12" t="str">
        <f t="shared" si="13"/>
        <v>Paracelsus Von Hohenheim|3|Caster|70|Arts|AoE|7971|9963|11956|11956|</v>
      </c>
    </row>
    <row r="127" spans="1:25" x14ac:dyDescent="0.25">
      <c r="A127" s="2">
        <v>79</v>
      </c>
      <c r="B127" t="s">
        <v>280</v>
      </c>
      <c r="C127" s="2">
        <v>3</v>
      </c>
      <c r="D127" s="13" t="s">
        <v>58</v>
      </c>
      <c r="E127" s="2">
        <v>100</v>
      </c>
      <c r="F127" s="17">
        <v>9082</v>
      </c>
      <c r="G127" s="3">
        <v>0.3</v>
      </c>
      <c r="H127" s="3">
        <v>0</v>
      </c>
      <c r="I127" s="6">
        <v>0</v>
      </c>
      <c r="J127" s="3">
        <v>0</v>
      </c>
      <c r="K127" s="3">
        <v>0</v>
      </c>
      <c r="L127" s="3">
        <v>0</v>
      </c>
      <c r="M127" s="3">
        <v>0</v>
      </c>
      <c r="N127" s="2" t="s">
        <v>26</v>
      </c>
      <c r="O127" s="2" t="s">
        <v>23</v>
      </c>
      <c r="P127" s="1">
        <v>4</v>
      </c>
      <c r="Q127" s="1">
        <v>5</v>
      </c>
      <c r="R127" s="1">
        <v>6</v>
      </c>
      <c r="S127" s="8">
        <f t="shared" si="14"/>
        <v>10841.5008</v>
      </c>
      <c r="T127" s="8">
        <f t="shared" si="15"/>
        <v>13551.876000000002</v>
      </c>
      <c r="U127" s="8">
        <f t="shared" si="16"/>
        <v>16262.251200000001</v>
      </c>
      <c r="V127" s="8">
        <f t="shared" si="17"/>
        <v>16262.251200000001</v>
      </c>
      <c r="W127" s="8"/>
      <c r="X127" s="9"/>
      <c r="Y127" s="12" t="str">
        <f t="shared" si="13"/>
        <v>Paracelsus Von Hohenheim^|3|Caster|100|Arts|AoE|10842|13552|16262|16262|</v>
      </c>
    </row>
    <row r="128" spans="1:25" x14ac:dyDescent="0.25">
      <c r="A128" s="2">
        <v>80</v>
      </c>
      <c r="B128" t="s">
        <v>187</v>
      </c>
      <c r="C128" s="2">
        <v>3</v>
      </c>
      <c r="D128" s="13" t="s">
        <v>58</v>
      </c>
      <c r="E128" s="2">
        <v>70</v>
      </c>
      <c r="F128" s="17">
        <v>5996</v>
      </c>
      <c r="G128" s="3">
        <v>0</v>
      </c>
      <c r="H128" s="3">
        <v>0.2</v>
      </c>
      <c r="I128" s="6">
        <v>0</v>
      </c>
      <c r="J128" s="3">
        <v>0.2</v>
      </c>
      <c r="K128" s="3">
        <v>0</v>
      </c>
      <c r="L128" s="3">
        <v>0</v>
      </c>
      <c r="M128" s="3">
        <v>0</v>
      </c>
      <c r="N128" s="2" t="s">
        <v>22</v>
      </c>
      <c r="O128" s="2" t="s">
        <v>23</v>
      </c>
      <c r="P128" s="1">
        <v>4</v>
      </c>
      <c r="Q128" s="1">
        <v>5</v>
      </c>
      <c r="R128" s="1">
        <v>6</v>
      </c>
      <c r="S128" s="8">
        <f t="shared" si="14"/>
        <v>12494.32128</v>
      </c>
      <c r="T128" s="8">
        <f t="shared" si="15"/>
        <v>15617.901600000001</v>
      </c>
      <c r="U128" s="8">
        <f t="shared" si="16"/>
        <v>18741.481919999998</v>
      </c>
      <c r="V128" s="8">
        <f t="shared" si="17"/>
        <v>18741.481919999998</v>
      </c>
      <c r="W128" s="8"/>
      <c r="X128" s="9"/>
      <c r="Y128" s="12" t="str">
        <f t="shared" si="13"/>
        <v>Charles Babbage|3|Caster|70|Buster|AoE|12494|15618|18741|18741|</v>
      </c>
    </row>
    <row r="129" spans="1:25" x14ac:dyDescent="0.25">
      <c r="A129" s="2">
        <v>80</v>
      </c>
      <c r="B129" t="s">
        <v>188</v>
      </c>
      <c r="C129" s="2">
        <v>3</v>
      </c>
      <c r="D129" s="13" t="s">
        <v>58</v>
      </c>
      <c r="E129" s="2">
        <v>100</v>
      </c>
      <c r="F129" s="17">
        <v>8115</v>
      </c>
      <c r="G129" s="3">
        <v>0</v>
      </c>
      <c r="H129" s="3">
        <v>0.25</v>
      </c>
      <c r="I129" s="6">
        <v>0</v>
      </c>
      <c r="J129" s="3">
        <v>0.25</v>
      </c>
      <c r="K129" s="3">
        <v>0</v>
      </c>
      <c r="L129" s="3">
        <v>0</v>
      </c>
      <c r="M129" s="3">
        <v>0</v>
      </c>
      <c r="N129" s="2" t="s">
        <v>22</v>
      </c>
      <c r="O129" s="2" t="s">
        <v>23</v>
      </c>
      <c r="P129" s="1">
        <v>4</v>
      </c>
      <c r="Q129" s="1">
        <v>5</v>
      </c>
      <c r="R129" s="1">
        <v>6</v>
      </c>
      <c r="S129" s="8">
        <f t="shared" si="14"/>
        <v>17669.390625</v>
      </c>
      <c r="T129" s="8">
        <f t="shared" si="15"/>
        <v>22086.73828125</v>
      </c>
      <c r="U129" s="8">
        <f t="shared" si="16"/>
        <v>26504.085937500004</v>
      </c>
      <c r="V129" s="8">
        <f t="shared" si="17"/>
        <v>26504.085937500004</v>
      </c>
      <c r="W129" s="8"/>
      <c r="X129" s="9"/>
      <c r="Y129" s="12" t="str">
        <f t="shared" si="13"/>
        <v>Charles Babbage^|3|Caster|100|Buster|AoE|17669|22087|26504|26504|</v>
      </c>
    </row>
    <row r="130" spans="1:25" x14ac:dyDescent="0.25">
      <c r="A130" s="2">
        <v>82</v>
      </c>
      <c r="B130" t="s">
        <v>189</v>
      </c>
      <c r="C130" s="2">
        <v>4</v>
      </c>
      <c r="D130" s="13" t="s">
        <v>73</v>
      </c>
      <c r="E130" s="2">
        <v>80</v>
      </c>
      <c r="F130" s="17">
        <v>9441</v>
      </c>
      <c r="G130" s="3">
        <v>0</v>
      </c>
      <c r="H130" s="3">
        <v>0</v>
      </c>
      <c r="I130" s="6">
        <v>-0.25</v>
      </c>
      <c r="J130" s="3">
        <v>0.25</v>
      </c>
      <c r="K130" s="3">
        <v>0</v>
      </c>
      <c r="L130" s="3">
        <v>0</v>
      </c>
      <c r="M130" s="3">
        <v>0</v>
      </c>
      <c r="N130" s="2" t="s">
        <v>31</v>
      </c>
      <c r="O130" s="2" t="s">
        <v>23</v>
      </c>
      <c r="P130" s="1">
        <v>9</v>
      </c>
      <c r="Q130" s="1">
        <v>11</v>
      </c>
      <c r="R130" s="1">
        <v>13</v>
      </c>
      <c r="S130" s="8">
        <f t="shared" ref="S130:S161" si="18">P130*(F130+BonusAtk)*(VLOOKUP(N130,cardDmgValue,2,FALSE)*(1+G130))*VLOOKUP(D130,classAtkBonus,2,FALSE)*0.23*(1+H130-I130)*(1+J130)</f>
        <v>29689.233750000003</v>
      </c>
      <c r="T130" s="8">
        <f t="shared" ref="T130:T161" si="19">Q130*(F130+BonusAtk)*(VLOOKUP(N130,cardDmgValue,2,FALSE)*(1+G130))*VLOOKUP(D130,classAtkBonus,2,FALSE)*0.23*(1+H130-I130)*(1+J130)</f>
        <v>36286.841250000005</v>
      </c>
      <c r="U130" s="8">
        <f t="shared" ref="U130:U161" si="20">R130*(F130+BonusAtk)*(VLOOKUP(N130,cardDmgValue,2,FALSE)*(1+G130))*VLOOKUP(D130,classAtkBonus,2,FALSE)*0.23*(1+H130-I130)*(1+J130)</f>
        <v>42884.44875000001</v>
      </c>
      <c r="V130" s="8">
        <f t="shared" ref="V130:V161" si="21">(R130+M130)*(F130+BonusAtk)*(VLOOKUP(N130,cardDmgValue,2,FALSE)*(1+G130))*VLOOKUP(D130,classAtkBonus,2,FALSE)*0.23*(1+H130-I130)*(1+J130+K130)*(1+IF(L130=0,0,L130-1))</f>
        <v>42884.44875000001</v>
      </c>
      <c r="W130" s="8"/>
      <c r="X130" s="9"/>
      <c r="Y130" s="12" t="str">
        <f t="shared" ref="Y130:Y193" si="22">CONCATENATE(B130,"|",C130,"|",D130,"|",E130,"|",N130,"|",O130,"|",ROUND(S130,0),"|",ROUND(T130,0),"|",ROUND(U130,0),"|",ROUND(V130,0),"|",X130)</f>
        <v>Frankenstein|4|Berserker|80|Quick|AoE|29689|36287|42884|42884|</v>
      </c>
    </row>
    <row r="131" spans="1:25" x14ac:dyDescent="0.25">
      <c r="A131" s="2">
        <v>82</v>
      </c>
      <c r="B131" t="s">
        <v>190</v>
      </c>
      <c r="C131" s="2">
        <v>4</v>
      </c>
      <c r="D131" s="13" t="s">
        <v>73</v>
      </c>
      <c r="E131" s="2">
        <v>100</v>
      </c>
      <c r="F131" s="17">
        <v>11431</v>
      </c>
      <c r="G131" s="3">
        <v>0</v>
      </c>
      <c r="H131" s="3">
        <v>0</v>
      </c>
      <c r="I131" s="6">
        <v>-0.3</v>
      </c>
      <c r="J131" s="3">
        <v>0.3</v>
      </c>
      <c r="K131" s="3">
        <v>0</v>
      </c>
      <c r="L131" s="3">
        <v>0</v>
      </c>
      <c r="M131" s="3">
        <v>0</v>
      </c>
      <c r="N131" s="2" t="s">
        <v>31</v>
      </c>
      <c r="O131" s="2" t="s">
        <v>23</v>
      </c>
      <c r="P131" s="1">
        <v>9</v>
      </c>
      <c r="Q131" s="1">
        <v>11</v>
      </c>
      <c r="R131" s="1">
        <v>13</v>
      </c>
      <c r="S131" s="8">
        <f t="shared" si="18"/>
        <v>38238.098184000017</v>
      </c>
      <c r="T131" s="8">
        <f t="shared" si="19"/>
        <v>46735.453336000013</v>
      </c>
      <c r="U131" s="8">
        <f t="shared" si="20"/>
        <v>55232.80848800001</v>
      </c>
      <c r="V131" s="8">
        <f t="shared" si="21"/>
        <v>55232.80848800001</v>
      </c>
      <c r="W131" s="8"/>
      <c r="X131" s="9"/>
      <c r="Y131" s="12" t="str">
        <f t="shared" si="22"/>
        <v>Frankenstein^|4|Berserker|100|Quick|AoE|38238|46735|55233|55233|</v>
      </c>
    </row>
    <row r="132" spans="1:25" x14ac:dyDescent="0.25">
      <c r="A132" s="2">
        <v>84</v>
      </c>
      <c r="B132" t="s">
        <v>191</v>
      </c>
      <c r="C132" s="2">
        <v>5</v>
      </c>
      <c r="D132" s="13" t="s">
        <v>36</v>
      </c>
      <c r="E132" s="2">
        <v>90</v>
      </c>
      <c r="F132" s="17">
        <v>12342</v>
      </c>
      <c r="G132" s="3">
        <v>0.25</v>
      </c>
      <c r="H132" s="3">
        <v>0</v>
      </c>
      <c r="I132" s="6">
        <v>0</v>
      </c>
      <c r="J132" s="3">
        <v>0.15</v>
      </c>
      <c r="K132" s="3">
        <v>0</v>
      </c>
      <c r="L132" s="3">
        <v>0</v>
      </c>
      <c r="M132" s="3">
        <v>0</v>
      </c>
      <c r="N132" s="2" t="s">
        <v>22</v>
      </c>
      <c r="O132" s="2" t="s">
        <v>23</v>
      </c>
      <c r="P132" s="1">
        <v>4</v>
      </c>
      <c r="Q132" s="1">
        <v>5</v>
      </c>
      <c r="R132" s="1">
        <v>6</v>
      </c>
      <c r="S132" s="8">
        <f t="shared" si="18"/>
        <v>25124.987250000002</v>
      </c>
      <c r="T132" s="8">
        <f t="shared" si="19"/>
        <v>31406.2340625</v>
      </c>
      <c r="U132" s="8">
        <f t="shared" si="20"/>
        <v>37687.480875000001</v>
      </c>
      <c r="V132" s="8">
        <f t="shared" si="21"/>
        <v>37687.480875000001</v>
      </c>
      <c r="W132" s="8"/>
      <c r="X132" s="9" t="s">
        <v>294</v>
      </c>
      <c r="Y132" s="12" t="str">
        <f t="shared" si="22"/>
        <v>Arjuna|5|Archer|90|Buster|AoE|25125|31406|37687|37687|Instant Kill Divine Only</v>
      </c>
    </row>
    <row r="133" spans="1:25" x14ac:dyDescent="0.25">
      <c r="A133" s="2">
        <v>84</v>
      </c>
      <c r="B133" t="s">
        <v>192</v>
      </c>
      <c r="C133" s="2">
        <v>5</v>
      </c>
      <c r="D133" s="13" t="s">
        <v>36</v>
      </c>
      <c r="E133" s="2">
        <v>100</v>
      </c>
      <c r="F133" s="17">
        <v>13510</v>
      </c>
      <c r="G133" s="3">
        <v>0.3</v>
      </c>
      <c r="H133" s="3">
        <v>0</v>
      </c>
      <c r="I133" s="6">
        <v>0</v>
      </c>
      <c r="J133" s="3">
        <v>0.2</v>
      </c>
      <c r="K133" s="3">
        <v>0</v>
      </c>
      <c r="L133" s="3">
        <v>0</v>
      </c>
      <c r="M133" s="3">
        <v>0</v>
      </c>
      <c r="N133" s="2" t="s">
        <v>22</v>
      </c>
      <c r="O133" s="2" t="s">
        <v>23</v>
      </c>
      <c r="P133" s="1">
        <v>4</v>
      </c>
      <c r="Q133" s="1">
        <v>5</v>
      </c>
      <c r="R133" s="1">
        <v>6</v>
      </c>
      <c r="S133" s="8">
        <f t="shared" si="18"/>
        <v>29654.820000000007</v>
      </c>
      <c r="T133" s="8">
        <f t="shared" si="19"/>
        <v>37068.525000000001</v>
      </c>
      <c r="U133" s="8">
        <f t="shared" si="20"/>
        <v>44482.23000000001</v>
      </c>
      <c r="V133" s="8">
        <f t="shared" si="21"/>
        <v>44482.23000000001</v>
      </c>
      <c r="W133" s="8"/>
      <c r="X133" s="9" t="s">
        <v>294</v>
      </c>
      <c r="Y133" s="12" t="str">
        <f t="shared" si="22"/>
        <v>Arjuna^|5|Archer|100|Buster|AoE|29655|37069|44482|44482|Instant Kill Divine Only</v>
      </c>
    </row>
    <row r="134" spans="1:25" x14ac:dyDescent="0.25">
      <c r="A134" s="2">
        <v>85</v>
      </c>
      <c r="B134" t="s">
        <v>193</v>
      </c>
      <c r="C134" s="2">
        <v>5</v>
      </c>
      <c r="D134" s="13" t="s">
        <v>47</v>
      </c>
      <c r="E134" s="2">
        <v>90</v>
      </c>
      <c r="F134" s="17">
        <v>11976</v>
      </c>
      <c r="G134" s="3">
        <v>0.25</v>
      </c>
      <c r="H134" s="3">
        <v>0</v>
      </c>
      <c r="I134" s="6">
        <v>0</v>
      </c>
      <c r="J134" s="3">
        <v>0.15</v>
      </c>
      <c r="K134" s="3">
        <v>0</v>
      </c>
      <c r="L134" s="3">
        <v>0</v>
      </c>
      <c r="M134" s="3">
        <v>0</v>
      </c>
      <c r="N134" s="2" t="s">
        <v>22</v>
      </c>
      <c r="O134" s="2" t="s">
        <v>23</v>
      </c>
      <c r="P134" s="1">
        <v>3</v>
      </c>
      <c r="Q134" s="1">
        <v>4</v>
      </c>
      <c r="R134" s="1">
        <v>5</v>
      </c>
      <c r="S134" s="8">
        <f t="shared" si="18"/>
        <v>20255.525718749999</v>
      </c>
      <c r="T134" s="8">
        <f t="shared" si="19"/>
        <v>27007.367624999999</v>
      </c>
      <c r="U134" s="8">
        <f t="shared" si="20"/>
        <v>33759.209531250002</v>
      </c>
      <c r="V134" s="8">
        <f t="shared" si="21"/>
        <v>33759.209531250002</v>
      </c>
      <c r="W134" s="8"/>
      <c r="X134" s="9"/>
      <c r="Y134" s="12" t="str">
        <f t="shared" si="22"/>
        <v>Karna|5|Lancer|90|Buster|AoE|20256|27007|33759|33759|</v>
      </c>
    </row>
    <row r="135" spans="1:25" x14ac:dyDescent="0.25">
      <c r="A135" s="2">
        <v>85</v>
      </c>
      <c r="B135" t="s">
        <v>194</v>
      </c>
      <c r="C135" s="2">
        <v>5</v>
      </c>
      <c r="D135" s="13" t="s">
        <v>47</v>
      </c>
      <c r="E135" s="2">
        <v>100</v>
      </c>
      <c r="F135" s="17">
        <v>13110</v>
      </c>
      <c r="G135" s="3">
        <v>0.3</v>
      </c>
      <c r="H135" s="3">
        <v>0</v>
      </c>
      <c r="I135" s="6">
        <v>0</v>
      </c>
      <c r="J135" s="3">
        <v>0.2</v>
      </c>
      <c r="K135" s="3">
        <v>0</v>
      </c>
      <c r="L135" s="3">
        <v>0</v>
      </c>
      <c r="M135" s="3">
        <v>0</v>
      </c>
      <c r="N135" s="2" t="s">
        <v>22</v>
      </c>
      <c r="O135" s="2" t="s">
        <v>23</v>
      </c>
      <c r="P135" s="1">
        <v>3</v>
      </c>
      <c r="Q135" s="1">
        <v>4</v>
      </c>
      <c r="R135" s="1">
        <v>5</v>
      </c>
      <c r="S135" s="8">
        <f t="shared" si="18"/>
        <v>23904.153000000006</v>
      </c>
      <c r="T135" s="8">
        <f t="shared" si="19"/>
        <v>31872.204000000005</v>
      </c>
      <c r="U135" s="8">
        <f t="shared" si="20"/>
        <v>39840.254999999997</v>
      </c>
      <c r="V135" s="8">
        <f t="shared" si="21"/>
        <v>39840.254999999997</v>
      </c>
      <c r="W135" s="8"/>
      <c r="X135" s="9"/>
      <c r="Y135" s="12" t="str">
        <f t="shared" si="22"/>
        <v>Karna^|5|Lancer|100|Buster|AoE|23904|31872|39840|39840|</v>
      </c>
    </row>
    <row r="136" spans="1:25" x14ac:dyDescent="0.25">
      <c r="A136" s="2">
        <v>86</v>
      </c>
      <c r="B136" t="s">
        <v>195</v>
      </c>
      <c r="C136" s="2">
        <v>5</v>
      </c>
      <c r="D136" s="13" t="s">
        <v>64</v>
      </c>
      <c r="E136" s="2">
        <v>90</v>
      </c>
      <c r="F136" s="17">
        <v>11761</v>
      </c>
      <c r="G136" s="3">
        <v>0.12</v>
      </c>
      <c r="H136" s="3">
        <v>0</v>
      </c>
      <c r="I136" s="6">
        <v>0</v>
      </c>
      <c r="J136" s="3">
        <v>0</v>
      </c>
      <c r="K136" s="3">
        <v>0.4</v>
      </c>
      <c r="L136" s="3">
        <v>1.5</v>
      </c>
      <c r="M136" s="3">
        <v>0</v>
      </c>
      <c r="N136" s="2" t="s">
        <v>31</v>
      </c>
      <c r="O136" s="2" t="s">
        <v>32</v>
      </c>
      <c r="P136" s="1">
        <v>16</v>
      </c>
      <c r="Q136" s="1">
        <v>20</v>
      </c>
      <c r="R136" s="1">
        <v>24</v>
      </c>
      <c r="S136" s="8">
        <f t="shared" si="18"/>
        <v>37839.25555200001</v>
      </c>
      <c r="T136" s="8">
        <f t="shared" si="19"/>
        <v>47299.069440000014</v>
      </c>
      <c r="U136" s="8">
        <f t="shared" si="20"/>
        <v>56758.883328000011</v>
      </c>
      <c r="V136" s="8">
        <f t="shared" si="21"/>
        <v>119193.65498880003</v>
      </c>
      <c r="W136" s="8"/>
      <c r="X136" s="9" t="s">
        <v>197</v>
      </c>
      <c r="Y136" s="12" t="str">
        <f t="shared" si="22"/>
        <v>Mysterious Heroine X|5|Assassin|90|Quick|Single|37839|47299|56759|119194|Saber, Artoria Face</v>
      </c>
    </row>
    <row r="137" spans="1:25" x14ac:dyDescent="0.25">
      <c r="A137" s="2">
        <v>86</v>
      </c>
      <c r="B137" t="s">
        <v>196</v>
      </c>
      <c r="C137" s="2">
        <v>5</v>
      </c>
      <c r="D137" s="13" t="s">
        <v>64</v>
      </c>
      <c r="E137" s="2">
        <v>100</v>
      </c>
      <c r="F137" s="17">
        <v>12874</v>
      </c>
      <c r="G137" s="3">
        <v>0.12</v>
      </c>
      <c r="H137" s="3">
        <v>0</v>
      </c>
      <c r="I137" s="6">
        <v>0</v>
      </c>
      <c r="J137" s="3">
        <v>0</v>
      </c>
      <c r="K137" s="3">
        <v>0.4</v>
      </c>
      <c r="L137" s="3">
        <v>1.5</v>
      </c>
      <c r="M137" s="3">
        <v>0</v>
      </c>
      <c r="N137" s="2" t="s">
        <v>31</v>
      </c>
      <c r="O137" s="2" t="s">
        <v>32</v>
      </c>
      <c r="P137" s="1">
        <v>16</v>
      </c>
      <c r="Q137" s="1">
        <v>20</v>
      </c>
      <c r="R137" s="1">
        <v>24</v>
      </c>
      <c r="S137" s="8">
        <f t="shared" si="18"/>
        <v>41142.140928000008</v>
      </c>
      <c r="T137" s="8">
        <f t="shared" si="19"/>
        <v>51427.67616000001</v>
      </c>
      <c r="U137" s="8">
        <f t="shared" si="20"/>
        <v>61713.211392000019</v>
      </c>
      <c r="V137" s="8">
        <f t="shared" si="21"/>
        <v>129597.74392320003</v>
      </c>
      <c r="W137" s="8"/>
      <c r="X137" s="9" t="s">
        <v>197</v>
      </c>
      <c r="Y137" s="12" t="str">
        <f t="shared" si="22"/>
        <v>Mysterious Heroine X^|5|Assassin|100|Quick|Single|41142|51428|61713|129598|Saber, Artoria Face</v>
      </c>
    </row>
    <row r="138" spans="1:25" x14ac:dyDescent="0.25">
      <c r="A138" s="2">
        <v>87</v>
      </c>
      <c r="B138" t="s">
        <v>198</v>
      </c>
      <c r="C138" s="2">
        <v>4</v>
      </c>
      <c r="D138" s="13" t="s">
        <v>47</v>
      </c>
      <c r="E138" s="2">
        <v>80</v>
      </c>
      <c r="F138" s="17">
        <v>8930</v>
      </c>
      <c r="G138" s="3">
        <v>0.32</v>
      </c>
      <c r="H138" s="3">
        <v>0</v>
      </c>
      <c r="I138" s="6">
        <v>0</v>
      </c>
      <c r="J138" s="3">
        <v>0</v>
      </c>
      <c r="K138" s="3">
        <v>0</v>
      </c>
      <c r="L138" s="3">
        <v>0</v>
      </c>
      <c r="M138" s="3">
        <v>0</v>
      </c>
      <c r="N138" s="2" t="s">
        <v>26</v>
      </c>
      <c r="O138" s="2" t="s">
        <v>23</v>
      </c>
      <c r="P138" s="1">
        <v>6</v>
      </c>
      <c r="Q138" s="1">
        <v>7.5</v>
      </c>
      <c r="R138" s="1">
        <v>9</v>
      </c>
      <c r="S138" s="8">
        <f t="shared" si="18"/>
        <v>18973.785600000003</v>
      </c>
      <c r="T138" s="8">
        <f t="shared" si="19"/>
        <v>23717.232000000004</v>
      </c>
      <c r="U138" s="8">
        <f t="shared" si="20"/>
        <v>28460.678400000004</v>
      </c>
      <c r="V138" s="8">
        <f t="shared" si="21"/>
        <v>28460.678400000004</v>
      </c>
      <c r="W138" s="8"/>
      <c r="X138" s="9"/>
      <c r="Y138" s="12" t="str">
        <f t="shared" si="22"/>
        <v>Fionn Mac Cumhaill|4|Lancer|80|Arts|AoE|18974|23717|28461|28461|</v>
      </c>
    </row>
    <row r="139" spans="1:25" x14ac:dyDescent="0.25">
      <c r="A139" s="2">
        <v>87</v>
      </c>
      <c r="B139" t="s">
        <v>199</v>
      </c>
      <c r="C139" s="2">
        <v>4</v>
      </c>
      <c r="D139" s="13" t="s">
        <v>47</v>
      </c>
      <c r="E139" s="2">
        <v>100</v>
      </c>
      <c r="F139" s="17">
        <v>10812</v>
      </c>
      <c r="G139" s="3">
        <v>0.4</v>
      </c>
      <c r="H139" s="3">
        <v>0</v>
      </c>
      <c r="I139" s="6">
        <v>0</v>
      </c>
      <c r="J139" s="3">
        <v>0</v>
      </c>
      <c r="K139" s="3">
        <v>0</v>
      </c>
      <c r="L139" s="3">
        <v>0</v>
      </c>
      <c r="M139" s="3">
        <v>0</v>
      </c>
      <c r="N139" s="2" t="s">
        <v>26</v>
      </c>
      <c r="O139" s="2" t="s">
        <v>23</v>
      </c>
      <c r="P139" s="1">
        <v>6</v>
      </c>
      <c r="Q139" s="1">
        <v>7.5</v>
      </c>
      <c r="R139" s="1">
        <v>9</v>
      </c>
      <c r="S139" s="8">
        <f t="shared" si="18"/>
        <v>23941.537200000002</v>
      </c>
      <c r="T139" s="8">
        <f t="shared" si="19"/>
        <v>29926.9215</v>
      </c>
      <c r="U139" s="8">
        <f t="shared" si="20"/>
        <v>35912.305800000002</v>
      </c>
      <c r="V139" s="8">
        <f t="shared" si="21"/>
        <v>35912.305800000002</v>
      </c>
      <c r="W139" s="8"/>
      <c r="X139" s="9"/>
      <c r="Y139" s="12" t="str">
        <f t="shared" si="22"/>
        <v>Fionn Mac Cumhaill^|4|Lancer|100|Arts|AoE|23942|29927|35912|35912|</v>
      </c>
    </row>
    <row r="140" spans="1:25" x14ac:dyDescent="0.25">
      <c r="A140" s="2">
        <v>88</v>
      </c>
      <c r="B140" t="s">
        <v>200</v>
      </c>
      <c r="C140" s="2">
        <v>5</v>
      </c>
      <c r="D140" s="13" t="s">
        <v>47</v>
      </c>
      <c r="E140" s="2">
        <v>90</v>
      </c>
      <c r="F140" s="17">
        <v>11432</v>
      </c>
      <c r="G140" s="3">
        <v>0.2</v>
      </c>
      <c r="H140" s="3">
        <v>0</v>
      </c>
      <c r="I140" s="6">
        <v>0</v>
      </c>
      <c r="J140" s="3">
        <v>0.115</v>
      </c>
      <c r="K140" s="3">
        <v>0</v>
      </c>
      <c r="L140" s="3">
        <v>1.5</v>
      </c>
      <c r="M140" s="3">
        <v>0</v>
      </c>
      <c r="N140" s="2" t="s">
        <v>22</v>
      </c>
      <c r="O140" s="2" t="s">
        <v>32</v>
      </c>
      <c r="P140" s="1">
        <v>6</v>
      </c>
      <c r="Q140" s="1">
        <v>8</v>
      </c>
      <c r="R140" s="1">
        <v>10</v>
      </c>
      <c r="S140" s="8">
        <f t="shared" si="18"/>
        <v>36124.952345999998</v>
      </c>
      <c r="T140" s="8">
        <f t="shared" si="19"/>
        <v>48166.603127999995</v>
      </c>
      <c r="U140" s="8">
        <f t="shared" si="20"/>
        <v>60208.253909999999</v>
      </c>
      <c r="V140" s="8">
        <f t="shared" si="21"/>
        <v>90312.380864999999</v>
      </c>
      <c r="W140" s="8"/>
      <c r="X140" s="9" t="s">
        <v>201</v>
      </c>
      <c r="Y140" s="12" t="str">
        <f t="shared" si="22"/>
        <v>Brynhildr|5|Lancer|90|Buster|Single|36125|48167|60208|90312|Bynhildr Beloved, NP 100%</v>
      </c>
    </row>
    <row r="141" spans="1:25" x14ac:dyDescent="0.25">
      <c r="A141" s="2">
        <v>88</v>
      </c>
      <c r="B141" t="s">
        <v>202</v>
      </c>
      <c r="C141" s="2">
        <v>5</v>
      </c>
      <c r="D141" s="13" t="s">
        <v>47</v>
      </c>
      <c r="E141" s="2">
        <v>100</v>
      </c>
      <c r="F141" s="17">
        <v>12514</v>
      </c>
      <c r="G141" s="3">
        <v>0.25</v>
      </c>
      <c r="H141" s="3">
        <v>0</v>
      </c>
      <c r="I141" s="6">
        <v>0</v>
      </c>
      <c r="J141" s="3">
        <v>0.15</v>
      </c>
      <c r="K141" s="3">
        <v>0</v>
      </c>
      <c r="L141" s="3">
        <v>1.5</v>
      </c>
      <c r="M141" s="3">
        <v>0</v>
      </c>
      <c r="N141" s="2" t="s">
        <v>22</v>
      </c>
      <c r="O141" s="2" t="s">
        <v>32</v>
      </c>
      <c r="P141" s="1">
        <v>6</v>
      </c>
      <c r="Q141" s="1">
        <v>8</v>
      </c>
      <c r="R141" s="1">
        <v>10</v>
      </c>
      <c r="S141" s="8">
        <f t="shared" si="18"/>
        <v>42191.981999999996</v>
      </c>
      <c r="T141" s="8">
        <f t="shared" si="19"/>
        <v>56255.976000000002</v>
      </c>
      <c r="U141" s="8">
        <f t="shared" si="20"/>
        <v>70319.97</v>
      </c>
      <c r="V141" s="8">
        <f t="shared" si="21"/>
        <v>105479.955</v>
      </c>
      <c r="W141" s="8"/>
      <c r="X141" s="9" t="s">
        <v>201</v>
      </c>
      <c r="Y141" s="12" t="str">
        <f t="shared" si="22"/>
        <v>Brynhildr^|5|Lancer|100|Buster|Single|42192|56256|70320|105480|Bynhildr Beloved, NP 100%</v>
      </c>
    </row>
    <row r="142" spans="1:25" x14ac:dyDescent="0.25">
      <c r="A142" s="2">
        <v>89</v>
      </c>
      <c r="B142" t="s">
        <v>203</v>
      </c>
      <c r="C142" s="2">
        <v>4</v>
      </c>
      <c r="D142" s="13" t="s">
        <v>73</v>
      </c>
      <c r="E142" s="2">
        <v>80</v>
      </c>
      <c r="F142" s="17">
        <v>10247</v>
      </c>
      <c r="G142" s="3">
        <v>0.01</v>
      </c>
      <c r="H142" s="3">
        <v>0.25</v>
      </c>
      <c r="I142" s="6">
        <v>0</v>
      </c>
      <c r="J142" s="3">
        <v>0.15</v>
      </c>
      <c r="K142" s="3">
        <v>0</v>
      </c>
      <c r="L142" s="3">
        <v>0</v>
      </c>
      <c r="M142" s="3">
        <v>0</v>
      </c>
      <c r="N142" s="2" t="s">
        <v>22</v>
      </c>
      <c r="O142" s="2" t="s">
        <v>32</v>
      </c>
      <c r="P142" s="1">
        <v>7</v>
      </c>
      <c r="Q142" s="1">
        <v>9</v>
      </c>
      <c r="R142" s="1">
        <v>11</v>
      </c>
      <c r="S142" s="8">
        <f t="shared" si="18"/>
        <v>43340.052019687508</v>
      </c>
      <c r="T142" s="8">
        <f t="shared" si="19"/>
        <v>55722.924025312524</v>
      </c>
      <c r="U142" s="8">
        <f t="shared" si="20"/>
        <v>68105.796030937505</v>
      </c>
      <c r="V142" s="8">
        <f t="shared" si="21"/>
        <v>68105.796030937505</v>
      </c>
      <c r="W142" s="8"/>
      <c r="X142" s="9"/>
      <c r="Y142" s="12" t="str">
        <f t="shared" si="22"/>
        <v>Beowulf|4|Berserker|80|Buster|Single|43340|55723|68106|68106|</v>
      </c>
    </row>
    <row r="143" spans="1:25" x14ac:dyDescent="0.25">
      <c r="A143" s="2">
        <v>89</v>
      </c>
      <c r="B143" t="s">
        <v>204</v>
      </c>
      <c r="C143" s="2">
        <v>4</v>
      </c>
      <c r="D143" s="13" t="s">
        <v>73</v>
      </c>
      <c r="E143" s="2">
        <v>100</v>
      </c>
      <c r="F143" s="17">
        <v>12407</v>
      </c>
      <c r="G143" s="3">
        <v>0.01</v>
      </c>
      <c r="H143" s="3">
        <v>0.3</v>
      </c>
      <c r="I143" s="6">
        <v>0</v>
      </c>
      <c r="J143" s="3">
        <v>0.2</v>
      </c>
      <c r="K143" s="3">
        <v>0</v>
      </c>
      <c r="L143" s="3">
        <v>0</v>
      </c>
      <c r="M143" s="3">
        <v>0</v>
      </c>
      <c r="N143" s="2" t="s">
        <v>22</v>
      </c>
      <c r="O143" s="2" t="s">
        <v>32</v>
      </c>
      <c r="P143" s="1">
        <v>7</v>
      </c>
      <c r="Q143" s="1">
        <v>9</v>
      </c>
      <c r="R143" s="1">
        <v>11</v>
      </c>
      <c r="S143" s="8">
        <f t="shared" si="18"/>
        <v>56074.234015800008</v>
      </c>
      <c r="T143" s="8">
        <f t="shared" si="19"/>
        <v>72095.443734600005</v>
      </c>
      <c r="U143" s="8">
        <f t="shared" si="20"/>
        <v>88116.653453400009</v>
      </c>
      <c r="V143" s="8">
        <f t="shared" si="21"/>
        <v>88116.653453400009</v>
      </c>
      <c r="W143" s="8"/>
      <c r="X143" s="9"/>
      <c r="Y143" s="12" t="str">
        <f t="shared" si="22"/>
        <v>Beowulf^|4|Berserker|100|Buster|Single|56074|72095|88117|88117|</v>
      </c>
    </row>
    <row r="144" spans="1:25" x14ac:dyDescent="0.25">
      <c r="A144" s="2">
        <v>90</v>
      </c>
      <c r="B144" t="s">
        <v>205</v>
      </c>
      <c r="C144" s="2">
        <v>5</v>
      </c>
      <c r="D144" s="13" t="s">
        <v>21</v>
      </c>
      <c r="E144" s="2">
        <v>90</v>
      </c>
      <c r="F144" s="17">
        <v>11607</v>
      </c>
      <c r="G144" s="3">
        <v>0</v>
      </c>
      <c r="H144" s="3">
        <v>0.35</v>
      </c>
      <c r="I144" s="6">
        <v>0</v>
      </c>
      <c r="J144" s="3">
        <v>0</v>
      </c>
      <c r="K144" s="3">
        <v>0</v>
      </c>
      <c r="L144" s="3">
        <v>0</v>
      </c>
      <c r="M144" s="3">
        <v>0</v>
      </c>
      <c r="N144" s="2" t="s">
        <v>26</v>
      </c>
      <c r="O144" s="2" t="s">
        <v>32</v>
      </c>
      <c r="P144" s="1">
        <v>9</v>
      </c>
      <c r="Q144" s="1">
        <v>12</v>
      </c>
      <c r="R144" s="1">
        <v>15</v>
      </c>
      <c r="S144" s="8">
        <f t="shared" si="18"/>
        <v>35202.316500000001</v>
      </c>
      <c r="T144" s="8">
        <f t="shared" si="19"/>
        <v>46936.422000000006</v>
      </c>
      <c r="U144" s="8">
        <f t="shared" si="20"/>
        <v>58670.527500000004</v>
      </c>
      <c r="V144" s="8">
        <f t="shared" si="21"/>
        <v>58670.527500000004</v>
      </c>
      <c r="W144" s="8"/>
      <c r="X144" s="9"/>
      <c r="Y144" s="12" t="str">
        <f t="shared" si="22"/>
        <v>Nero Claudius [Bride]|5|Saber|90|Arts|Single|35202|46936|58671|58671|</v>
      </c>
    </row>
    <row r="145" spans="1:25" x14ac:dyDescent="0.25">
      <c r="A145" s="2">
        <v>90</v>
      </c>
      <c r="B145" t="s">
        <v>206</v>
      </c>
      <c r="C145" s="2">
        <v>5</v>
      </c>
      <c r="D145" s="13" t="s">
        <v>21</v>
      </c>
      <c r="E145" s="2">
        <v>100</v>
      </c>
      <c r="F145" s="17">
        <v>12706</v>
      </c>
      <c r="G145" s="3">
        <v>0</v>
      </c>
      <c r="H145" s="3">
        <v>0.4</v>
      </c>
      <c r="I145" s="6">
        <v>0</v>
      </c>
      <c r="J145" s="3">
        <v>0</v>
      </c>
      <c r="K145" s="3">
        <v>0</v>
      </c>
      <c r="L145" s="3">
        <v>0</v>
      </c>
      <c r="M145" s="3">
        <v>0</v>
      </c>
      <c r="N145" s="2" t="s">
        <v>26</v>
      </c>
      <c r="O145" s="2" t="s">
        <v>32</v>
      </c>
      <c r="P145" s="1">
        <v>9</v>
      </c>
      <c r="Q145" s="1">
        <v>12</v>
      </c>
      <c r="R145" s="1">
        <v>15</v>
      </c>
      <c r="S145" s="8">
        <f t="shared" si="18"/>
        <v>39691.008000000002</v>
      </c>
      <c r="T145" s="8">
        <f t="shared" si="19"/>
        <v>52921.343999999997</v>
      </c>
      <c r="U145" s="8">
        <f t="shared" si="20"/>
        <v>66151.680000000008</v>
      </c>
      <c r="V145" s="8">
        <f t="shared" si="21"/>
        <v>66151.680000000008</v>
      </c>
      <c r="W145" s="8"/>
      <c r="X145" s="9"/>
      <c r="Y145" s="12" t="str">
        <f t="shared" si="22"/>
        <v>Nero Claudius [Bride]^|5|Saber|100|Arts|Single|39691|52921|66152|66152|</v>
      </c>
    </row>
    <row r="146" spans="1:25" x14ac:dyDescent="0.25">
      <c r="A146" s="2">
        <v>91</v>
      </c>
      <c r="B146" t="s">
        <v>207</v>
      </c>
      <c r="C146" s="2">
        <v>5</v>
      </c>
      <c r="D146" s="13" t="s">
        <v>21</v>
      </c>
      <c r="E146" s="2">
        <v>90</v>
      </c>
      <c r="F146" s="17">
        <v>10721</v>
      </c>
      <c r="G146" s="3">
        <v>0.38500000000000001</v>
      </c>
      <c r="H146" s="3">
        <v>0.2</v>
      </c>
      <c r="I146" s="6">
        <v>0</v>
      </c>
      <c r="J146" s="3">
        <v>0</v>
      </c>
      <c r="K146" s="3">
        <v>0</v>
      </c>
      <c r="L146" s="3">
        <v>0</v>
      </c>
      <c r="M146" s="3">
        <v>0</v>
      </c>
      <c r="N146" s="2" t="s">
        <v>26</v>
      </c>
      <c r="O146" s="2" t="s">
        <v>23</v>
      </c>
      <c r="P146" s="1">
        <v>4.5</v>
      </c>
      <c r="Q146" s="1">
        <v>6</v>
      </c>
      <c r="R146" s="1">
        <v>7.5</v>
      </c>
      <c r="S146" s="8">
        <f t="shared" si="18"/>
        <v>20144.91087</v>
      </c>
      <c r="T146" s="8">
        <f t="shared" si="19"/>
        <v>26859.881160000001</v>
      </c>
      <c r="U146" s="8">
        <f t="shared" si="20"/>
        <v>33574.851449999995</v>
      </c>
      <c r="V146" s="8">
        <f t="shared" si="21"/>
        <v>33574.851449999995</v>
      </c>
      <c r="W146" s="8"/>
      <c r="X146" s="9" t="s">
        <v>295</v>
      </c>
      <c r="Y146" s="12" t="str">
        <f t="shared" si="22"/>
        <v>Ryougi Shiki|5|Saber|90|Arts|AoE|20145|26860|33575|33575|Instant Kill, Ignores Defence</v>
      </c>
    </row>
    <row r="147" spans="1:25" x14ac:dyDescent="0.25">
      <c r="A147" s="2">
        <v>91</v>
      </c>
      <c r="B147" t="s">
        <v>208</v>
      </c>
      <c r="C147" s="2">
        <v>5</v>
      </c>
      <c r="D147" s="13" t="s">
        <v>21</v>
      </c>
      <c r="E147" s="2">
        <v>100</v>
      </c>
      <c r="F147" s="17">
        <v>11736</v>
      </c>
      <c r="G147" s="3">
        <v>0.46</v>
      </c>
      <c r="H147" s="3">
        <v>0.25</v>
      </c>
      <c r="I147" s="6">
        <v>0</v>
      </c>
      <c r="J147" s="3">
        <v>0</v>
      </c>
      <c r="K147" s="3">
        <v>0</v>
      </c>
      <c r="L147" s="3">
        <v>0</v>
      </c>
      <c r="M147" s="3">
        <v>0</v>
      </c>
      <c r="N147" s="2" t="s">
        <v>26</v>
      </c>
      <c r="O147" s="2" t="s">
        <v>23</v>
      </c>
      <c r="P147" s="1">
        <v>4.5</v>
      </c>
      <c r="Q147" s="1">
        <v>6</v>
      </c>
      <c r="R147" s="1">
        <v>7.5</v>
      </c>
      <c r="S147" s="8">
        <f t="shared" si="18"/>
        <v>24037.823249999998</v>
      </c>
      <c r="T147" s="8">
        <f t="shared" si="19"/>
        <v>32050.430999999997</v>
      </c>
      <c r="U147" s="8">
        <f t="shared" si="20"/>
        <v>40063.038749999992</v>
      </c>
      <c r="V147" s="8">
        <f t="shared" si="21"/>
        <v>40063.038749999992</v>
      </c>
      <c r="W147" s="8"/>
      <c r="X147" s="9" t="s">
        <v>295</v>
      </c>
      <c r="Y147" s="12" t="str">
        <f t="shared" si="22"/>
        <v>Ryougi Shiki^|5|Saber|100|Arts|AoE|24038|32050|40063|40063|Instant Kill, Ignores Defence</v>
      </c>
    </row>
    <row r="148" spans="1:25" x14ac:dyDescent="0.25">
      <c r="A148" s="2">
        <v>92</v>
      </c>
      <c r="B148" t="s">
        <v>207</v>
      </c>
      <c r="C148" s="2">
        <v>4</v>
      </c>
      <c r="D148" s="13" t="s">
        <v>64</v>
      </c>
      <c r="E148" s="2">
        <v>80</v>
      </c>
      <c r="F148" s="17">
        <v>8867</v>
      </c>
      <c r="G148" s="3">
        <v>0.4</v>
      </c>
      <c r="H148" s="3">
        <v>0</v>
      </c>
      <c r="I148" s="6">
        <v>0</v>
      </c>
      <c r="J148" s="3">
        <v>0</v>
      </c>
      <c r="K148" s="3">
        <v>0</v>
      </c>
      <c r="L148" s="3">
        <v>0</v>
      </c>
      <c r="M148" s="3">
        <v>0</v>
      </c>
      <c r="N148" s="2" t="s">
        <v>26</v>
      </c>
      <c r="O148" s="2" t="s">
        <v>32</v>
      </c>
      <c r="P148" s="1">
        <v>9</v>
      </c>
      <c r="Q148" s="1">
        <v>12</v>
      </c>
      <c r="R148" s="1">
        <v>15</v>
      </c>
      <c r="S148" s="8">
        <f t="shared" si="18"/>
        <v>25709.027400000003</v>
      </c>
      <c r="T148" s="8">
        <f t="shared" si="19"/>
        <v>34278.703200000004</v>
      </c>
      <c r="U148" s="8">
        <f t="shared" si="20"/>
        <v>42848.379000000008</v>
      </c>
      <c r="V148" s="8">
        <f t="shared" si="21"/>
        <v>42848.379000000008</v>
      </c>
      <c r="W148" s="8"/>
      <c r="X148" s="9" t="s">
        <v>295</v>
      </c>
      <c r="Y148" s="12" t="str">
        <f t="shared" si="22"/>
        <v>Ryougi Shiki|4|Assassin|80|Arts|Single|25709|34279|42848|42848|Instant Kill, Ignores Defence</v>
      </c>
    </row>
    <row r="149" spans="1:25" x14ac:dyDescent="0.25">
      <c r="A149" s="2">
        <v>92</v>
      </c>
      <c r="B149" t="s">
        <v>208</v>
      </c>
      <c r="C149" s="2">
        <v>4</v>
      </c>
      <c r="D149" s="13" t="s">
        <v>64</v>
      </c>
      <c r="E149" s="2">
        <v>100</v>
      </c>
      <c r="F149" s="17">
        <v>10736</v>
      </c>
      <c r="G149" s="3">
        <v>0.5</v>
      </c>
      <c r="H149" s="3">
        <v>0</v>
      </c>
      <c r="I149" s="6">
        <v>0</v>
      </c>
      <c r="J149" s="3">
        <v>0</v>
      </c>
      <c r="K149" s="3">
        <v>0</v>
      </c>
      <c r="L149" s="3">
        <v>0</v>
      </c>
      <c r="M149" s="3">
        <v>0</v>
      </c>
      <c r="N149" s="2" t="s">
        <v>26</v>
      </c>
      <c r="O149" s="2" t="s">
        <v>32</v>
      </c>
      <c r="P149" s="1">
        <v>9</v>
      </c>
      <c r="Q149" s="1">
        <v>12</v>
      </c>
      <c r="R149" s="1">
        <v>15</v>
      </c>
      <c r="S149" s="8">
        <f t="shared" si="18"/>
        <v>32768.307000000001</v>
      </c>
      <c r="T149" s="8">
        <f t="shared" si="19"/>
        <v>43691.076000000008</v>
      </c>
      <c r="U149" s="8">
        <f t="shared" si="20"/>
        <v>54613.845000000001</v>
      </c>
      <c r="V149" s="8">
        <f t="shared" si="21"/>
        <v>54613.845000000001</v>
      </c>
      <c r="W149" s="8"/>
      <c r="X149" s="9" t="s">
        <v>295</v>
      </c>
      <c r="Y149" s="12" t="str">
        <f t="shared" si="22"/>
        <v>Ryougi Shiki^|4|Assassin|100|Arts|Single|32768|43691|54614|54614|Instant Kill, Ignores Defence</v>
      </c>
    </row>
    <row r="150" spans="1:25" x14ac:dyDescent="0.25">
      <c r="A150" s="2">
        <v>93</v>
      </c>
      <c r="B150" t="s">
        <v>209</v>
      </c>
      <c r="C150" s="2">
        <v>5</v>
      </c>
      <c r="D150" s="13" t="s">
        <v>80</v>
      </c>
      <c r="E150" s="2">
        <v>90</v>
      </c>
      <c r="F150" s="17">
        <v>10972</v>
      </c>
      <c r="G150" s="3">
        <v>0</v>
      </c>
      <c r="H150" s="3">
        <v>0</v>
      </c>
      <c r="I150" s="6">
        <v>0</v>
      </c>
      <c r="J150" s="3">
        <v>0</v>
      </c>
      <c r="K150" s="3">
        <v>0</v>
      </c>
      <c r="L150" s="3">
        <v>0</v>
      </c>
      <c r="M150" s="3">
        <v>0</v>
      </c>
      <c r="N150" s="2" t="s">
        <v>22</v>
      </c>
      <c r="O150" s="2" t="s">
        <v>23</v>
      </c>
      <c r="P150" s="1">
        <v>3</v>
      </c>
      <c r="Q150" s="1">
        <v>4</v>
      </c>
      <c r="R150" s="1">
        <v>5</v>
      </c>
      <c r="S150" s="8">
        <f t="shared" si="18"/>
        <v>13618.737000000001</v>
      </c>
      <c r="T150" s="8">
        <f t="shared" si="19"/>
        <v>18158.316000000003</v>
      </c>
      <c r="U150" s="8">
        <f t="shared" si="20"/>
        <v>22697.895000000004</v>
      </c>
      <c r="V150" s="8">
        <f t="shared" si="21"/>
        <v>22697.895000000004</v>
      </c>
      <c r="W150" s="8"/>
      <c r="X150" s="9"/>
      <c r="Y150" s="12" t="str">
        <f t="shared" si="22"/>
        <v>Amakusa Shirou|5|Ruler|90|Buster|AoE|13619|18158|22698|22698|</v>
      </c>
    </row>
    <row r="151" spans="1:25" x14ac:dyDescent="0.25">
      <c r="A151" s="2">
        <v>93</v>
      </c>
      <c r="B151" t="s">
        <v>210</v>
      </c>
      <c r="C151" s="2">
        <v>5</v>
      </c>
      <c r="D151" s="13" t="s">
        <v>80</v>
      </c>
      <c r="E151" s="2">
        <v>100</v>
      </c>
      <c r="F151" s="17">
        <v>12011</v>
      </c>
      <c r="G151" s="3">
        <v>0</v>
      </c>
      <c r="H151" s="3">
        <v>0</v>
      </c>
      <c r="I151" s="6">
        <v>0</v>
      </c>
      <c r="J151" s="3">
        <v>0</v>
      </c>
      <c r="K151" s="3">
        <v>0</v>
      </c>
      <c r="L151" s="3">
        <v>0</v>
      </c>
      <c r="M151" s="3">
        <v>0</v>
      </c>
      <c r="N151" s="2" t="s">
        <v>22</v>
      </c>
      <c r="O151" s="2" t="s">
        <v>23</v>
      </c>
      <c r="P151" s="1">
        <v>3</v>
      </c>
      <c r="Q151" s="1">
        <v>4</v>
      </c>
      <c r="R151" s="1">
        <v>5</v>
      </c>
      <c r="S151" s="8">
        <f t="shared" si="18"/>
        <v>14801.638500000001</v>
      </c>
      <c r="T151" s="8">
        <f t="shared" si="19"/>
        <v>19735.518000000004</v>
      </c>
      <c r="U151" s="8">
        <f t="shared" si="20"/>
        <v>24669.397500000003</v>
      </c>
      <c r="V151" s="8">
        <f t="shared" si="21"/>
        <v>24669.397500000003</v>
      </c>
      <c r="W151" s="8"/>
      <c r="X151" s="9"/>
      <c r="Y151" s="12" t="str">
        <f t="shared" si="22"/>
        <v>Amakusa Shirou^|5|Ruler|100|Buster|AoE|14802|19736|24669|24669|</v>
      </c>
    </row>
    <row r="152" spans="1:25" x14ac:dyDescent="0.25">
      <c r="A152" s="2">
        <v>94</v>
      </c>
      <c r="B152" t="s">
        <v>211</v>
      </c>
      <c r="C152" s="2">
        <v>4</v>
      </c>
      <c r="D152" s="13" t="s">
        <v>51</v>
      </c>
      <c r="E152" s="2">
        <v>80</v>
      </c>
      <c r="F152" s="17">
        <v>8937</v>
      </c>
      <c r="G152" s="3">
        <v>0.11</v>
      </c>
      <c r="H152" s="3">
        <v>0.18</v>
      </c>
      <c r="I152" s="6">
        <v>0</v>
      </c>
      <c r="J152" s="3">
        <v>0</v>
      </c>
      <c r="K152" s="3">
        <v>0</v>
      </c>
      <c r="L152" s="3">
        <v>0</v>
      </c>
      <c r="M152" s="3">
        <v>0</v>
      </c>
      <c r="N152" s="2" t="s">
        <v>31</v>
      </c>
      <c r="O152" s="2" t="s">
        <v>23</v>
      </c>
      <c r="P152" s="1">
        <v>6</v>
      </c>
      <c r="Q152" s="1">
        <v>8</v>
      </c>
      <c r="R152" s="1">
        <v>10</v>
      </c>
      <c r="S152" s="8">
        <f t="shared" si="18"/>
        <v>14354.632598400001</v>
      </c>
      <c r="T152" s="8">
        <f t="shared" si="19"/>
        <v>19139.510131200004</v>
      </c>
      <c r="U152" s="8">
        <f t="shared" si="20"/>
        <v>23924.387664000002</v>
      </c>
      <c r="V152" s="8">
        <f t="shared" si="21"/>
        <v>23924.387664000002</v>
      </c>
      <c r="W152" s="8"/>
      <c r="X152" s="9" t="s">
        <v>291</v>
      </c>
      <c r="Y152" s="12" t="str">
        <f t="shared" si="22"/>
        <v>Astolfo|4|Rider|80|Quick|AoE|14355|19140|23924|23924|Ignores Defence</v>
      </c>
    </row>
    <row r="153" spans="1:25" x14ac:dyDescent="0.25">
      <c r="A153" s="2">
        <v>94</v>
      </c>
      <c r="B153" t="s">
        <v>212</v>
      </c>
      <c r="C153" s="2">
        <v>4</v>
      </c>
      <c r="D153" s="13" t="s">
        <v>51</v>
      </c>
      <c r="E153" s="2">
        <v>100</v>
      </c>
      <c r="F153" s="17">
        <v>10821</v>
      </c>
      <c r="G153" s="3">
        <v>0.11</v>
      </c>
      <c r="H153" s="3">
        <v>0.28000000000000003</v>
      </c>
      <c r="I153" s="6">
        <v>0</v>
      </c>
      <c r="J153" s="3">
        <v>0</v>
      </c>
      <c r="K153" s="3">
        <v>0</v>
      </c>
      <c r="L153" s="3">
        <v>0</v>
      </c>
      <c r="M153" s="3">
        <v>0</v>
      </c>
      <c r="N153" s="2" t="s">
        <v>31</v>
      </c>
      <c r="O153" s="2" t="s">
        <v>23</v>
      </c>
      <c r="P153" s="1">
        <v>6</v>
      </c>
      <c r="Q153" s="1">
        <v>8</v>
      </c>
      <c r="R153" s="1">
        <v>10</v>
      </c>
      <c r="S153" s="8">
        <f t="shared" si="18"/>
        <v>18526.299955200004</v>
      </c>
      <c r="T153" s="8">
        <f t="shared" si="19"/>
        <v>24701.733273600006</v>
      </c>
      <c r="U153" s="8">
        <f t="shared" si="20"/>
        <v>30877.166592000005</v>
      </c>
      <c r="V153" s="8">
        <f t="shared" si="21"/>
        <v>30877.166592000005</v>
      </c>
      <c r="W153" s="8"/>
      <c r="X153" s="9" t="s">
        <v>291</v>
      </c>
      <c r="Y153" s="12" t="str">
        <f t="shared" si="22"/>
        <v>Astolfo^|4|Rider|100|Quick|AoE|18526|24702|30877|30877|Ignores Defence</v>
      </c>
    </row>
    <row r="154" spans="1:25" x14ac:dyDescent="0.25">
      <c r="A154" s="2">
        <v>95</v>
      </c>
      <c r="B154" t="s">
        <v>213</v>
      </c>
      <c r="C154" s="2">
        <v>3</v>
      </c>
      <c r="D154" s="13" t="s">
        <v>36</v>
      </c>
      <c r="E154" s="2">
        <v>70</v>
      </c>
      <c r="F154" s="17">
        <v>7696</v>
      </c>
      <c r="G154" s="3">
        <v>0</v>
      </c>
      <c r="H154" s="3">
        <v>0.158</v>
      </c>
      <c r="I154" s="6">
        <v>0</v>
      </c>
      <c r="J154" s="3">
        <v>0</v>
      </c>
      <c r="K154" s="3">
        <v>0</v>
      </c>
      <c r="L154" s="3">
        <v>0</v>
      </c>
      <c r="M154" s="3">
        <v>0</v>
      </c>
      <c r="N154" s="2" t="s">
        <v>22</v>
      </c>
      <c r="O154" s="2" t="s">
        <v>23</v>
      </c>
      <c r="P154" s="1">
        <v>3</v>
      </c>
      <c r="Q154" s="1">
        <v>4</v>
      </c>
      <c r="R154" s="1">
        <v>5</v>
      </c>
      <c r="S154" s="8">
        <f t="shared" si="18"/>
        <v>9889.9100010000002</v>
      </c>
      <c r="T154" s="8">
        <f t="shared" si="19"/>
        <v>13186.546667999999</v>
      </c>
      <c r="U154" s="8">
        <f t="shared" si="20"/>
        <v>16483.183335000002</v>
      </c>
      <c r="V154" s="8">
        <f t="shared" si="21"/>
        <v>16483.183335000002</v>
      </c>
      <c r="W154" s="8"/>
      <c r="X154" s="9"/>
      <c r="Y154" s="12" t="str">
        <f t="shared" si="22"/>
        <v>Child Gil|3|Archer|70|Buster|AoE|9890|13187|16483|16483|</v>
      </c>
    </row>
    <row r="155" spans="1:25" x14ac:dyDescent="0.25">
      <c r="A155" s="2">
        <v>95</v>
      </c>
      <c r="B155" t="s">
        <v>214</v>
      </c>
      <c r="C155" s="2">
        <v>3</v>
      </c>
      <c r="D155" s="13" t="s">
        <v>36</v>
      </c>
      <c r="E155" s="2">
        <v>100</v>
      </c>
      <c r="F155" s="17">
        <v>10415</v>
      </c>
      <c r="G155" s="3">
        <v>0</v>
      </c>
      <c r="H155" s="3">
        <v>0.21</v>
      </c>
      <c r="I155" s="6">
        <v>0</v>
      </c>
      <c r="J155" s="3">
        <v>0</v>
      </c>
      <c r="K155" s="3">
        <v>0</v>
      </c>
      <c r="L155" s="3">
        <v>0</v>
      </c>
      <c r="M155" s="3">
        <v>0</v>
      </c>
      <c r="N155" s="2" t="s">
        <v>22</v>
      </c>
      <c r="O155" s="2" t="s">
        <v>23</v>
      </c>
      <c r="P155" s="1">
        <v>3</v>
      </c>
      <c r="Q155" s="1">
        <v>4</v>
      </c>
      <c r="R155" s="1">
        <v>5</v>
      </c>
      <c r="S155" s="8">
        <f t="shared" si="18"/>
        <v>13568.899162500002</v>
      </c>
      <c r="T155" s="8">
        <f t="shared" si="19"/>
        <v>18091.865549999999</v>
      </c>
      <c r="U155" s="8">
        <f t="shared" si="20"/>
        <v>22614.831937500003</v>
      </c>
      <c r="V155" s="8">
        <f t="shared" si="21"/>
        <v>22614.831937500003</v>
      </c>
      <c r="W155" s="8"/>
      <c r="X155" s="9"/>
      <c r="Y155" s="12" t="str">
        <f t="shared" si="22"/>
        <v>Child Gil^|3|Archer|100|Buster|AoE|13569|18092|22615|22615|</v>
      </c>
    </row>
    <row r="156" spans="1:25" x14ac:dyDescent="0.25">
      <c r="A156" s="2">
        <v>96</v>
      </c>
      <c r="B156" t="s">
        <v>215</v>
      </c>
      <c r="C156" s="2">
        <v>5</v>
      </c>
      <c r="D156" s="13" t="s">
        <v>81</v>
      </c>
      <c r="E156" s="2">
        <v>90</v>
      </c>
      <c r="F156" s="17">
        <v>12641</v>
      </c>
      <c r="G156" s="3">
        <v>0</v>
      </c>
      <c r="H156" s="3">
        <v>0.4</v>
      </c>
      <c r="I156" s="6">
        <v>0</v>
      </c>
      <c r="J156" s="3">
        <v>0</v>
      </c>
      <c r="K156" s="3">
        <v>0</v>
      </c>
      <c r="L156" s="3">
        <v>0</v>
      </c>
      <c r="M156" s="3">
        <v>0</v>
      </c>
      <c r="N156" s="2" t="s">
        <v>31</v>
      </c>
      <c r="O156" s="2" t="s">
        <v>23</v>
      </c>
      <c r="P156" s="1">
        <v>6</v>
      </c>
      <c r="Q156" s="1">
        <v>8</v>
      </c>
      <c r="R156" s="1">
        <v>10</v>
      </c>
      <c r="S156" s="8">
        <f t="shared" si="18"/>
        <v>23174.880960000002</v>
      </c>
      <c r="T156" s="8">
        <f t="shared" si="19"/>
        <v>30899.841280000004</v>
      </c>
      <c r="U156" s="8">
        <f t="shared" si="20"/>
        <v>38624.801599999999</v>
      </c>
      <c r="V156" s="8">
        <f t="shared" si="21"/>
        <v>38624.801599999999</v>
      </c>
      <c r="W156" s="8"/>
      <c r="X156" s="9"/>
      <c r="Y156" s="12" t="str">
        <f t="shared" si="22"/>
        <v>Count of Monte Cristo|5|Avenger|90|Quick|AoE|23175|30900|38625|38625|</v>
      </c>
    </row>
    <row r="157" spans="1:25" x14ac:dyDescent="0.25">
      <c r="A157" s="2">
        <v>96</v>
      </c>
      <c r="B157" t="s">
        <v>216</v>
      </c>
      <c r="C157" s="2">
        <v>5</v>
      </c>
      <c r="D157" s="13" t="s">
        <v>81</v>
      </c>
      <c r="E157" s="2">
        <v>100</v>
      </c>
      <c r="F157" s="17">
        <v>13838</v>
      </c>
      <c r="G157" s="3">
        <v>0</v>
      </c>
      <c r="H157" s="3">
        <v>0.5</v>
      </c>
      <c r="I157" s="6">
        <v>0</v>
      </c>
      <c r="J157" s="3">
        <v>0</v>
      </c>
      <c r="K157" s="3">
        <v>0</v>
      </c>
      <c r="L157" s="3">
        <v>0</v>
      </c>
      <c r="M157" s="3">
        <v>0</v>
      </c>
      <c r="N157" s="2" t="s">
        <v>31</v>
      </c>
      <c r="O157" s="2" t="s">
        <v>23</v>
      </c>
      <c r="P157" s="1">
        <v>6</v>
      </c>
      <c r="Q157" s="1">
        <v>8</v>
      </c>
      <c r="R157" s="1">
        <v>10</v>
      </c>
      <c r="S157" s="8">
        <f t="shared" si="18"/>
        <v>27010.684800000003</v>
      </c>
      <c r="T157" s="8">
        <f t="shared" si="19"/>
        <v>36014.246400000011</v>
      </c>
      <c r="U157" s="8">
        <f t="shared" si="20"/>
        <v>45017.808000000005</v>
      </c>
      <c r="V157" s="8">
        <f t="shared" si="21"/>
        <v>45017.808000000005</v>
      </c>
      <c r="W157" s="8"/>
      <c r="X157" s="9"/>
      <c r="Y157" s="12" t="str">
        <f t="shared" si="22"/>
        <v>Count of Monte Cristo^|5|Avenger|100|Quick|AoE|27011|36014|45018|45018|</v>
      </c>
    </row>
    <row r="158" spans="1:25" x14ac:dyDescent="0.25">
      <c r="A158" s="2">
        <v>98</v>
      </c>
      <c r="B158" t="s">
        <v>217</v>
      </c>
      <c r="C158" s="2">
        <v>5</v>
      </c>
      <c r="D158" s="13" t="s">
        <v>73</v>
      </c>
      <c r="E158" s="2">
        <v>90</v>
      </c>
      <c r="F158" s="17">
        <v>12805</v>
      </c>
      <c r="G158" s="3">
        <v>0.06</v>
      </c>
      <c r="H158" s="3">
        <v>0.3</v>
      </c>
      <c r="I158" s="6">
        <v>0</v>
      </c>
      <c r="J158" s="3">
        <v>0</v>
      </c>
      <c r="K158" s="3">
        <v>0</v>
      </c>
      <c r="L158" s="3">
        <v>0</v>
      </c>
      <c r="M158" s="3">
        <v>0</v>
      </c>
      <c r="N158" s="2" t="s">
        <v>22</v>
      </c>
      <c r="O158" s="2" t="s">
        <v>32</v>
      </c>
      <c r="P158" s="1">
        <v>6</v>
      </c>
      <c r="Q158" s="1">
        <v>8</v>
      </c>
      <c r="R158" s="1">
        <v>10</v>
      </c>
      <c r="S158" s="8">
        <f t="shared" si="18"/>
        <v>43284.654270000014</v>
      </c>
      <c r="T158" s="8">
        <f t="shared" si="19"/>
        <v>57712.872360000016</v>
      </c>
      <c r="U158" s="8">
        <f t="shared" si="20"/>
        <v>72141.090450000018</v>
      </c>
      <c r="V158" s="8">
        <f t="shared" si="21"/>
        <v>72141.090450000018</v>
      </c>
      <c r="W158" s="8"/>
      <c r="X158" s="9" t="s">
        <v>218</v>
      </c>
      <c r="Y158" s="12" t="str">
        <f t="shared" si="22"/>
        <v>Cu Chulainn [Alter]|5|Berserker|90|Buster|Single|43285|57713|72141|72141|NP 100%</v>
      </c>
    </row>
    <row r="159" spans="1:25" x14ac:dyDescent="0.25">
      <c r="A159" s="2">
        <v>98</v>
      </c>
      <c r="B159" t="s">
        <v>219</v>
      </c>
      <c r="C159" s="2">
        <v>5</v>
      </c>
      <c r="D159" s="13" t="s">
        <v>73</v>
      </c>
      <c r="E159" s="2">
        <v>100</v>
      </c>
      <c r="F159" s="17">
        <v>14017</v>
      </c>
      <c r="G159" s="3">
        <v>0.06</v>
      </c>
      <c r="H159" s="3">
        <v>0.3</v>
      </c>
      <c r="I159" s="6">
        <v>0</v>
      </c>
      <c r="J159" s="3">
        <v>0</v>
      </c>
      <c r="K159" s="3">
        <v>0</v>
      </c>
      <c r="L159" s="3">
        <v>0</v>
      </c>
      <c r="M159" s="3">
        <v>0</v>
      </c>
      <c r="N159" s="2" t="s">
        <v>22</v>
      </c>
      <c r="O159" s="2" t="s">
        <v>32</v>
      </c>
      <c r="P159" s="1">
        <v>6</v>
      </c>
      <c r="Q159" s="1">
        <v>8</v>
      </c>
      <c r="R159" s="1">
        <v>10</v>
      </c>
      <c r="S159" s="8">
        <f t="shared" si="18"/>
        <v>47087.553942000006</v>
      </c>
      <c r="T159" s="8">
        <f t="shared" si="19"/>
        <v>62783.405256000013</v>
      </c>
      <c r="U159" s="8">
        <f t="shared" si="20"/>
        <v>78479.256570000027</v>
      </c>
      <c r="V159" s="8">
        <f t="shared" si="21"/>
        <v>78479.256570000027</v>
      </c>
      <c r="W159" s="8"/>
      <c r="X159" s="9" t="s">
        <v>218</v>
      </c>
      <c r="Y159" s="12" t="str">
        <f t="shared" si="22"/>
        <v>Cu Chulainn [Alter]^|5|Berserker|100|Buster|Single|47088|62783|78479|78479|NP 100%</v>
      </c>
    </row>
    <row r="160" spans="1:25" x14ac:dyDescent="0.25">
      <c r="A160" s="2">
        <v>99</v>
      </c>
      <c r="B160" t="s">
        <v>220</v>
      </c>
      <c r="C160" s="2">
        <v>5</v>
      </c>
      <c r="D160" s="13" t="s">
        <v>51</v>
      </c>
      <c r="E160" s="2">
        <v>90</v>
      </c>
      <c r="F160" s="17">
        <v>10296</v>
      </c>
      <c r="G160" s="3">
        <v>0</v>
      </c>
      <c r="H160" s="3">
        <v>0.15</v>
      </c>
      <c r="I160" s="6">
        <v>0</v>
      </c>
      <c r="J160" s="3">
        <v>0</v>
      </c>
      <c r="K160" s="3">
        <v>0.15</v>
      </c>
      <c r="L160" s="3">
        <v>1.5</v>
      </c>
      <c r="M160" s="3">
        <v>0</v>
      </c>
      <c r="N160" s="2" t="s">
        <v>22</v>
      </c>
      <c r="O160" s="2" t="s">
        <v>32</v>
      </c>
      <c r="P160" s="1">
        <v>6</v>
      </c>
      <c r="Q160" s="1">
        <v>8</v>
      </c>
      <c r="R160" s="1">
        <v>10</v>
      </c>
      <c r="S160" s="8">
        <f t="shared" si="18"/>
        <v>26866.322999999997</v>
      </c>
      <c r="T160" s="8">
        <f t="shared" si="19"/>
        <v>35821.763999999996</v>
      </c>
      <c r="U160" s="8">
        <f t="shared" si="20"/>
        <v>44777.205000000002</v>
      </c>
      <c r="V160" s="8">
        <f t="shared" si="21"/>
        <v>77240.678625</v>
      </c>
      <c r="W160" s="8"/>
      <c r="X160" s="5" t="s">
        <v>159</v>
      </c>
      <c r="Y160" s="12" t="str">
        <f t="shared" si="22"/>
        <v>Queen Medb|5|Rider|90|Buster|Single|26866|35822|44777|77241|Male, NP 100%</v>
      </c>
    </row>
    <row r="161" spans="1:25" x14ac:dyDescent="0.25">
      <c r="A161" s="2">
        <v>99</v>
      </c>
      <c r="B161" t="s">
        <v>221</v>
      </c>
      <c r="C161" s="2">
        <v>5</v>
      </c>
      <c r="D161" s="13" t="s">
        <v>51</v>
      </c>
      <c r="E161" s="2">
        <v>100</v>
      </c>
      <c r="F161" s="17">
        <v>11270</v>
      </c>
      <c r="G161" s="3">
        <v>0</v>
      </c>
      <c r="H161" s="3">
        <v>0.2</v>
      </c>
      <c r="I161" s="6">
        <v>0</v>
      </c>
      <c r="J161" s="3">
        <v>0</v>
      </c>
      <c r="K161" s="3">
        <v>0.2</v>
      </c>
      <c r="L161" s="3">
        <v>1.5</v>
      </c>
      <c r="M161" s="3">
        <v>0</v>
      </c>
      <c r="N161" s="2" t="s">
        <v>22</v>
      </c>
      <c r="O161" s="2" t="s">
        <v>32</v>
      </c>
      <c r="P161" s="1">
        <v>6</v>
      </c>
      <c r="Q161" s="1">
        <v>8</v>
      </c>
      <c r="R161" s="1">
        <v>10</v>
      </c>
      <c r="S161" s="8">
        <f t="shared" si="18"/>
        <v>30453.84</v>
      </c>
      <c r="T161" s="8">
        <f t="shared" si="19"/>
        <v>40605.119999999995</v>
      </c>
      <c r="U161" s="8">
        <f t="shared" si="20"/>
        <v>50756.4</v>
      </c>
      <c r="V161" s="8">
        <f t="shared" si="21"/>
        <v>91361.52</v>
      </c>
      <c r="W161" s="8"/>
      <c r="X161" s="5" t="s">
        <v>159</v>
      </c>
      <c r="Y161" s="12" t="str">
        <f t="shared" si="22"/>
        <v>Queen Medb^|5|Rider|100|Buster|Single|30454|40605|50756|91362|Male, NP 100%</v>
      </c>
    </row>
    <row r="162" spans="1:25" x14ac:dyDescent="0.25">
      <c r="A162" s="2">
        <v>100</v>
      </c>
      <c r="B162" t="s">
        <v>222</v>
      </c>
      <c r="C162" s="2">
        <v>4</v>
      </c>
      <c r="D162" s="13" t="s">
        <v>58</v>
      </c>
      <c r="E162" s="2">
        <v>80</v>
      </c>
      <c r="F162" s="17">
        <v>8629</v>
      </c>
      <c r="G162" s="3">
        <v>0.27500000000000002</v>
      </c>
      <c r="H162" s="3">
        <v>0</v>
      </c>
      <c r="I162" s="6">
        <v>0</v>
      </c>
      <c r="J162" s="3">
        <v>0.5</v>
      </c>
      <c r="K162" s="3">
        <v>0</v>
      </c>
      <c r="L162" s="3">
        <v>0</v>
      </c>
      <c r="M162" s="3">
        <v>0</v>
      </c>
      <c r="N162" s="2" t="s">
        <v>26</v>
      </c>
      <c r="O162" s="2" t="s">
        <v>23</v>
      </c>
      <c r="P162" s="1">
        <v>4.5</v>
      </c>
      <c r="Q162" s="1">
        <v>6</v>
      </c>
      <c r="R162" s="1">
        <v>7.5</v>
      </c>
      <c r="S162" s="8">
        <f t="shared" ref="S162:S175" si="23">P162*(F162+BonusAtk)*(VLOOKUP(N162,cardDmgValue,2,FALSE)*(1+G162))*VLOOKUP(D162,classAtkBonus,2,FALSE)*0.23*(1+H162-I162)*(1+J162)</f>
        <v>17136.188381250002</v>
      </c>
      <c r="T162" s="8">
        <f t="shared" ref="T162:T175" si="24">Q162*(F162+BonusAtk)*(VLOOKUP(N162,cardDmgValue,2,FALSE)*(1+G162))*VLOOKUP(D162,classAtkBonus,2,FALSE)*0.23*(1+H162-I162)*(1+J162)</f>
        <v>22848.251174999998</v>
      </c>
      <c r="U162" s="8">
        <f t="shared" ref="U162:U175" si="25">R162*(F162+BonusAtk)*(VLOOKUP(N162,cardDmgValue,2,FALSE)*(1+G162))*VLOOKUP(D162,classAtkBonus,2,FALSE)*0.23*(1+H162-I162)*(1+J162)</f>
        <v>28560.313968750004</v>
      </c>
      <c r="V162" s="8">
        <f t="shared" ref="V162:V175" si="26">(R162+M162)*(F162+BonusAtk)*(VLOOKUP(N162,cardDmgValue,2,FALSE)*(1+G162))*VLOOKUP(D162,classAtkBonus,2,FALSE)*0.23*(1+H162-I162)*(1+J162+K162)*(1+IF(L162=0,0,L162-1))</f>
        <v>28560.313968750004</v>
      </c>
      <c r="W162" s="8"/>
      <c r="Y162" s="12" t="str">
        <f t="shared" si="22"/>
        <v>Helena Blavatsky|4|Caster|80|Arts|AoE|17136|22848|28560|28560|</v>
      </c>
    </row>
    <row r="163" spans="1:25" x14ac:dyDescent="0.25">
      <c r="A163" s="2">
        <v>100</v>
      </c>
      <c r="B163" t="s">
        <v>223</v>
      </c>
      <c r="C163" s="2">
        <v>4</v>
      </c>
      <c r="D163" s="13" t="s">
        <v>58</v>
      </c>
      <c r="E163" s="2">
        <v>100</v>
      </c>
      <c r="F163" s="17">
        <v>10448</v>
      </c>
      <c r="G163" s="3">
        <v>0.3</v>
      </c>
      <c r="H163" s="3">
        <v>0</v>
      </c>
      <c r="I163" s="6">
        <v>0</v>
      </c>
      <c r="J163" s="3">
        <v>0.5</v>
      </c>
      <c r="K163" s="3">
        <v>0</v>
      </c>
      <c r="L163" s="3">
        <v>0</v>
      </c>
      <c r="M163" s="3">
        <v>0</v>
      </c>
      <c r="N163" s="2" t="s">
        <v>26</v>
      </c>
      <c r="O163" s="2" t="s">
        <v>23</v>
      </c>
      <c r="P163" s="1">
        <v>4.5</v>
      </c>
      <c r="Q163" s="1">
        <v>6</v>
      </c>
      <c r="R163" s="1">
        <v>7.5</v>
      </c>
      <c r="S163" s="8">
        <f t="shared" si="23"/>
        <v>20776.269150000004</v>
      </c>
      <c r="T163" s="8">
        <f t="shared" si="24"/>
        <v>27701.692200000005</v>
      </c>
      <c r="U163" s="8">
        <f t="shared" si="25"/>
        <v>34627.115250000003</v>
      </c>
      <c r="V163" s="8">
        <f t="shared" si="26"/>
        <v>34627.115250000003</v>
      </c>
      <c r="W163" s="8"/>
      <c r="Y163" s="12" t="str">
        <f t="shared" si="22"/>
        <v>Helena Blavatsky^|4|Caster|100|Arts|AoE|20776|27702|34627|34627|</v>
      </c>
    </row>
    <row r="164" spans="1:25" x14ac:dyDescent="0.25">
      <c r="A164" s="2">
        <v>101</v>
      </c>
      <c r="B164" t="s">
        <v>224</v>
      </c>
      <c r="C164" s="2">
        <v>4</v>
      </c>
      <c r="D164" s="13" t="s">
        <v>21</v>
      </c>
      <c r="E164" s="2">
        <v>80</v>
      </c>
      <c r="F164" s="17">
        <v>9854</v>
      </c>
      <c r="G164" s="3">
        <v>0</v>
      </c>
      <c r="H164" s="3">
        <v>0.13500000000000001</v>
      </c>
      <c r="I164" s="6">
        <v>0</v>
      </c>
      <c r="J164" s="3">
        <v>0</v>
      </c>
      <c r="K164" s="3">
        <v>0</v>
      </c>
      <c r="L164" s="3">
        <v>1.5</v>
      </c>
      <c r="M164" s="3">
        <v>0</v>
      </c>
      <c r="N164" s="2" t="s">
        <v>22</v>
      </c>
      <c r="O164" s="2" t="s">
        <v>32</v>
      </c>
      <c r="P164" s="1">
        <v>6</v>
      </c>
      <c r="Q164" s="1">
        <v>8</v>
      </c>
      <c r="R164" s="1">
        <v>10</v>
      </c>
      <c r="S164" s="8">
        <f t="shared" si="23"/>
        <v>25477.435800000003</v>
      </c>
      <c r="T164" s="8">
        <f t="shared" si="24"/>
        <v>33969.914400000001</v>
      </c>
      <c r="U164" s="8">
        <f t="shared" si="25"/>
        <v>42462.393000000004</v>
      </c>
      <c r="V164" s="8">
        <f t="shared" si="26"/>
        <v>63693.589500000002</v>
      </c>
      <c r="W164" s="8"/>
      <c r="X164" s="5" t="s">
        <v>273</v>
      </c>
      <c r="Y164" s="12" t="str">
        <f t="shared" si="22"/>
        <v>Rama|4|Saber|80|Buster|Single|25477|33970|42462|63694|Demon, NP 100%</v>
      </c>
    </row>
    <row r="165" spans="1:25" x14ac:dyDescent="0.25">
      <c r="A165" s="2">
        <v>101</v>
      </c>
      <c r="B165" t="s">
        <v>225</v>
      </c>
      <c r="C165" s="2">
        <v>4</v>
      </c>
      <c r="D165" s="13" t="s">
        <v>21</v>
      </c>
      <c r="E165" s="2">
        <v>100</v>
      </c>
      <c r="F165" s="17">
        <v>11931</v>
      </c>
      <c r="G165" s="3">
        <v>0</v>
      </c>
      <c r="H165" s="3">
        <v>0.18</v>
      </c>
      <c r="I165" s="6">
        <v>0</v>
      </c>
      <c r="J165" s="3">
        <v>0</v>
      </c>
      <c r="K165" s="3">
        <v>0</v>
      </c>
      <c r="L165" s="3">
        <v>1.5</v>
      </c>
      <c r="M165" s="3">
        <v>0</v>
      </c>
      <c r="N165" s="2" t="s">
        <v>22</v>
      </c>
      <c r="O165" s="2" t="s">
        <v>32</v>
      </c>
      <c r="P165" s="1">
        <v>6</v>
      </c>
      <c r="Q165" s="1">
        <v>8</v>
      </c>
      <c r="R165" s="1">
        <v>10</v>
      </c>
      <c r="S165" s="8">
        <f t="shared" si="23"/>
        <v>31560.834599999998</v>
      </c>
      <c r="T165" s="8">
        <f t="shared" si="24"/>
        <v>42081.112799999995</v>
      </c>
      <c r="U165" s="8">
        <f t="shared" si="25"/>
        <v>52601.391000000003</v>
      </c>
      <c r="V165" s="8">
        <f t="shared" si="26"/>
        <v>78902.086500000005</v>
      </c>
      <c r="W165" s="8"/>
      <c r="X165" s="5" t="s">
        <v>273</v>
      </c>
      <c r="Y165" s="12" t="str">
        <f t="shared" si="22"/>
        <v>Rama^|4|Saber|100|Buster|Single|31561|42081|52601|78902|Demon, NP 100%</v>
      </c>
    </row>
    <row r="166" spans="1:25" x14ac:dyDescent="0.25">
      <c r="A166" s="2">
        <v>102</v>
      </c>
      <c r="B166" t="s">
        <v>226</v>
      </c>
      <c r="C166" s="2">
        <v>4</v>
      </c>
      <c r="D166" s="13" t="s">
        <v>47</v>
      </c>
      <c r="E166" s="2">
        <v>80</v>
      </c>
      <c r="F166" s="17">
        <v>9653</v>
      </c>
      <c r="G166" s="3">
        <v>0.4</v>
      </c>
      <c r="H166" s="3">
        <v>0</v>
      </c>
      <c r="I166" s="6">
        <v>0</v>
      </c>
      <c r="J166" s="3">
        <v>0</v>
      </c>
      <c r="K166" s="3">
        <v>0</v>
      </c>
      <c r="L166" s="3">
        <v>0</v>
      </c>
      <c r="M166" s="3">
        <v>0</v>
      </c>
      <c r="N166" s="2" t="s">
        <v>26</v>
      </c>
      <c r="O166" s="2" t="s">
        <v>32</v>
      </c>
      <c r="P166" s="1">
        <v>9</v>
      </c>
      <c r="Q166" s="1">
        <v>12</v>
      </c>
      <c r="R166" s="1">
        <v>15</v>
      </c>
      <c r="S166" s="8">
        <f t="shared" si="23"/>
        <v>32385.584699999999</v>
      </c>
      <c r="T166" s="8">
        <f t="shared" si="24"/>
        <v>43180.779600000002</v>
      </c>
      <c r="U166" s="8">
        <f t="shared" si="25"/>
        <v>53975.974500000011</v>
      </c>
      <c r="V166" s="8">
        <f t="shared" si="26"/>
        <v>53975.974500000011</v>
      </c>
      <c r="W166" s="8"/>
      <c r="X166" s="5" t="s">
        <v>295</v>
      </c>
      <c r="Y166" s="12" t="str">
        <f t="shared" si="22"/>
        <v>Li Shuwen|4|Lancer|80|Arts|Single|32386|43181|53976|53976|Instant Kill, Ignores Defence</v>
      </c>
    </row>
    <row r="167" spans="1:25" x14ac:dyDescent="0.25">
      <c r="A167" s="2">
        <v>102</v>
      </c>
      <c r="B167" t="s">
        <v>227</v>
      </c>
      <c r="C167" s="2">
        <v>4</v>
      </c>
      <c r="D167" s="13" t="s">
        <v>47</v>
      </c>
      <c r="E167" s="2">
        <v>100</v>
      </c>
      <c r="F167" s="17">
        <v>11688</v>
      </c>
      <c r="G167" s="3">
        <v>0.5</v>
      </c>
      <c r="H167" s="3">
        <v>0</v>
      </c>
      <c r="I167" s="6">
        <v>0</v>
      </c>
      <c r="J167" s="3">
        <v>0</v>
      </c>
      <c r="K167" s="3">
        <v>0</v>
      </c>
      <c r="L167" s="3">
        <v>0</v>
      </c>
      <c r="M167" s="3">
        <v>0</v>
      </c>
      <c r="N167" s="2" t="s">
        <v>26</v>
      </c>
      <c r="O167" s="2" t="s">
        <v>32</v>
      </c>
      <c r="P167" s="1">
        <v>9</v>
      </c>
      <c r="Q167" s="1">
        <v>12</v>
      </c>
      <c r="R167" s="1">
        <v>15</v>
      </c>
      <c r="S167" s="8">
        <f t="shared" si="23"/>
        <v>41333.449500000002</v>
      </c>
      <c r="T167" s="8">
        <f t="shared" si="24"/>
        <v>55111.266000000003</v>
      </c>
      <c r="U167" s="8">
        <f t="shared" si="25"/>
        <v>68889.082500000004</v>
      </c>
      <c r="V167" s="8">
        <f t="shared" si="26"/>
        <v>68889.082500000004</v>
      </c>
      <c r="W167" s="8"/>
      <c r="X167" s="5" t="s">
        <v>295</v>
      </c>
      <c r="Y167" s="12" t="str">
        <f t="shared" si="22"/>
        <v>Li Shuwen^|4|Lancer|100|Arts|Single|41333|55111|68889|68889|Instant Kill, Ignores Defence</v>
      </c>
    </row>
    <row r="168" spans="1:25" x14ac:dyDescent="0.25">
      <c r="A168" s="2">
        <v>103</v>
      </c>
      <c r="B168" t="s">
        <v>228</v>
      </c>
      <c r="C168" s="2">
        <v>4</v>
      </c>
      <c r="D168" s="13" t="s">
        <v>58</v>
      </c>
      <c r="E168" s="2">
        <v>80</v>
      </c>
      <c r="F168" s="17">
        <v>7952</v>
      </c>
      <c r="G168" s="3">
        <v>0.04</v>
      </c>
      <c r="H168" s="3">
        <v>0</v>
      </c>
      <c r="I168" s="6">
        <v>0</v>
      </c>
      <c r="J168" s="3">
        <v>0</v>
      </c>
      <c r="K168" s="3">
        <v>0</v>
      </c>
      <c r="L168" s="3">
        <v>0</v>
      </c>
      <c r="M168" s="3">
        <v>0</v>
      </c>
      <c r="N168" s="2" t="s">
        <v>26</v>
      </c>
      <c r="O168" s="2" t="s">
        <v>23</v>
      </c>
      <c r="P168" s="1">
        <v>4.5</v>
      </c>
      <c r="Q168" s="1">
        <v>6</v>
      </c>
      <c r="R168" s="1">
        <v>7.5</v>
      </c>
      <c r="S168" s="8">
        <f t="shared" si="23"/>
        <v>8662.6519200000021</v>
      </c>
      <c r="T168" s="8">
        <f t="shared" si="24"/>
        <v>11550.202560000002</v>
      </c>
      <c r="U168" s="8">
        <f t="shared" si="25"/>
        <v>14437.753200000001</v>
      </c>
      <c r="V168" s="8">
        <f t="shared" si="26"/>
        <v>14437.753200000001</v>
      </c>
      <c r="W168" s="8"/>
      <c r="Y168" s="12" t="str">
        <f t="shared" si="22"/>
        <v>Thomas Edison|4|Caster|80|Arts|AoE|8663|11550|14438|14438|</v>
      </c>
    </row>
    <row r="169" spans="1:25" x14ac:dyDescent="0.25">
      <c r="A169" s="2">
        <v>103</v>
      </c>
      <c r="B169" t="s">
        <v>229</v>
      </c>
      <c r="C169" s="2">
        <v>4</v>
      </c>
      <c r="D169" s="13" t="s">
        <v>58</v>
      </c>
      <c r="E169" s="2">
        <v>100</v>
      </c>
      <c r="F169" s="17">
        <v>9628</v>
      </c>
      <c r="G169" s="3">
        <v>0.04</v>
      </c>
      <c r="H169" s="3">
        <v>0</v>
      </c>
      <c r="I169" s="6">
        <v>0</v>
      </c>
      <c r="J169" s="3">
        <v>0</v>
      </c>
      <c r="K169" s="3">
        <v>0</v>
      </c>
      <c r="L169" s="3">
        <v>0</v>
      </c>
      <c r="M169" s="3">
        <v>0</v>
      </c>
      <c r="N169" s="2" t="s">
        <v>26</v>
      </c>
      <c r="O169" s="2" t="s">
        <v>23</v>
      </c>
      <c r="P169" s="1">
        <v>4.5</v>
      </c>
      <c r="Q169" s="1">
        <v>6</v>
      </c>
      <c r="R169" s="1">
        <v>7.5</v>
      </c>
      <c r="S169" s="8">
        <f t="shared" si="23"/>
        <v>10286.293680000001</v>
      </c>
      <c r="T169" s="8">
        <f t="shared" si="24"/>
        <v>13715.058240000002</v>
      </c>
      <c r="U169" s="8">
        <f t="shared" si="25"/>
        <v>17143.822800000005</v>
      </c>
      <c r="V169" s="8">
        <f t="shared" si="26"/>
        <v>17143.822800000005</v>
      </c>
      <c r="W169" s="8"/>
      <c r="Y169" s="12" t="str">
        <f t="shared" si="22"/>
        <v>Thomas Edison^|4|Caster|100|Arts|AoE|10286|13715|17144|17144|</v>
      </c>
    </row>
    <row r="170" spans="1:25" x14ac:dyDescent="0.25">
      <c r="A170" s="2">
        <v>104</v>
      </c>
      <c r="B170" t="s">
        <v>230</v>
      </c>
      <c r="C170" s="2">
        <v>3</v>
      </c>
      <c r="D170" s="13" t="s">
        <v>58</v>
      </c>
      <c r="E170" s="2">
        <v>70</v>
      </c>
      <c r="F170" s="17">
        <v>6857</v>
      </c>
      <c r="G170" s="3">
        <v>0.48</v>
      </c>
      <c r="H170" s="3">
        <v>0</v>
      </c>
      <c r="I170" s="6">
        <v>0</v>
      </c>
      <c r="J170" s="3">
        <v>0</v>
      </c>
      <c r="K170" s="3">
        <v>0</v>
      </c>
      <c r="L170" s="3">
        <v>0</v>
      </c>
      <c r="M170" s="3">
        <v>0</v>
      </c>
      <c r="N170" s="2" t="s">
        <v>26</v>
      </c>
      <c r="O170" s="2" t="s">
        <v>23</v>
      </c>
      <c r="P170" s="1">
        <v>4</v>
      </c>
      <c r="Q170" s="1">
        <v>5.5</v>
      </c>
      <c r="R170" s="1">
        <v>7</v>
      </c>
      <c r="S170" s="8">
        <f t="shared" si="23"/>
        <v>9616.0276800000011</v>
      </c>
      <c r="T170" s="8">
        <f t="shared" si="24"/>
        <v>13222.038060000001</v>
      </c>
      <c r="U170" s="8">
        <f t="shared" si="25"/>
        <v>16828.048440000002</v>
      </c>
      <c r="V170" s="8">
        <f t="shared" si="26"/>
        <v>16828.048440000002</v>
      </c>
      <c r="W170" s="8"/>
      <c r="Y170" s="12" t="str">
        <f t="shared" si="22"/>
        <v>Geronimo|3|Caster|70|Arts|AoE|9616|13222|16828|16828|</v>
      </c>
    </row>
    <row r="171" spans="1:25" x14ac:dyDescent="0.25">
      <c r="A171" s="2">
        <v>104</v>
      </c>
      <c r="B171" t="s">
        <v>231</v>
      </c>
      <c r="C171" s="2">
        <v>3</v>
      </c>
      <c r="D171" s="13" t="s">
        <v>58</v>
      </c>
      <c r="E171" s="2">
        <v>100</v>
      </c>
      <c r="F171" s="17">
        <v>9280</v>
      </c>
      <c r="G171" s="3">
        <v>0.57999999999999996</v>
      </c>
      <c r="H171" s="3">
        <v>0</v>
      </c>
      <c r="I171" s="6">
        <v>0</v>
      </c>
      <c r="J171" s="3">
        <v>0</v>
      </c>
      <c r="K171" s="3">
        <v>0</v>
      </c>
      <c r="L171" s="3">
        <v>0</v>
      </c>
      <c r="M171" s="3">
        <v>0</v>
      </c>
      <c r="N171" s="2" t="s">
        <v>26</v>
      </c>
      <c r="O171" s="2" t="s">
        <v>23</v>
      </c>
      <c r="P171" s="1">
        <v>4</v>
      </c>
      <c r="Q171" s="1">
        <v>5.5</v>
      </c>
      <c r="R171" s="1">
        <v>7</v>
      </c>
      <c r="S171" s="8">
        <f t="shared" si="23"/>
        <v>13435.624800000001</v>
      </c>
      <c r="T171" s="8">
        <f t="shared" si="24"/>
        <v>18473.984100000001</v>
      </c>
      <c r="U171" s="8">
        <f t="shared" si="25"/>
        <v>23512.343400000005</v>
      </c>
      <c r="V171" s="8">
        <f t="shared" si="26"/>
        <v>23512.343400000005</v>
      </c>
      <c r="W171" s="8"/>
      <c r="Y171" s="12" t="str">
        <f t="shared" si="22"/>
        <v>Geronimo^|3|Caster|100|Arts|AoE|13436|18474|23512|23512|</v>
      </c>
    </row>
    <row r="172" spans="1:25" x14ac:dyDescent="0.25">
      <c r="A172" s="2">
        <v>105</v>
      </c>
      <c r="B172" t="s">
        <v>232</v>
      </c>
      <c r="C172" s="2">
        <v>3</v>
      </c>
      <c r="D172" s="13" t="s">
        <v>36</v>
      </c>
      <c r="E172" s="2">
        <v>70</v>
      </c>
      <c r="F172" s="17">
        <v>6890</v>
      </c>
      <c r="G172" s="3">
        <v>7.0000000000000007E-2</v>
      </c>
      <c r="H172" s="3">
        <v>0</v>
      </c>
      <c r="I172" s="6">
        <v>0</v>
      </c>
      <c r="J172" s="3">
        <v>0</v>
      </c>
      <c r="K172" s="3">
        <v>0</v>
      </c>
      <c r="L172" s="3">
        <v>0</v>
      </c>
      <c r="M172" s="3">
        <v>0</v>
      </c>
      <c r="N172" s="2" t="s">
        <v>31</v>
      </c>
      <c r="O172" s="2" t="s">
        <v>32</v>
      </c>
      <c r="P172" s="1">
        <v>12</v>
      </c>
      <c r="Q172" s="1">
        <v>16</v>
      </c>
      <c r="R172" s="1">
        <v>20</v>
      </c>
      <c r="S172" s="8">
        <f t="shared" si="23"/>
        <v>17686.124160000003</v>
      </c>
      <c r="T172" s="8">
        <f t="shared" si="24"/>
        <v>23581.498880000003</v>
      </c>
      <c r="U172" s="8">
        <f t="shared" si="25"/>
        <v>29476.873599999999</v>
      </c>
      <c r="V172" s="8">
        <f t="shared" si="26"/>
        <v>29476.873599999999</v>
      </c>
      <c r="W172" s="8"/>
      <c r="Y172" s="12" t="str">
        <f t="shared" si="22"/>
        <v>Billy the Kid|3|Archer|70|Quick|Single|17686|23581|29477|29477|</v>
      </c>
    </row>
    <row r="173" spans="1:25" x14ac:dyDescent="0.25">
      <c r="A173" s="2">
        <v>105</v>
      </c>
      <c r="B173" t="s">
        <v>233</v>
      </c>
      <c r="C173" s="2">
        <v>3</v>
      </c>
      <c r="D173" s="13" t="s">
        <v>36</v>
      </c>
      <c r="E173" s="2">
        <v>100</v>
      </c>
      <c r="F173" s="17">
        <v>9325</v>
      </c>
      <c r="G173" s="3">
        <v>7.0000000000000007E-2</v>
      </c>
      <c r="H173" s="3">
        <v>0</v>
      </c>
      <c r="I173" s="6">
        <v>0</v>
      </c>
      <c r="J173" s="3">
        <v>0</v>
      </c>
      <c r="K173" s="3">
        <v>0</v>
      </c>
      <c r="L173" s="3">
        <v>0</v>
      </c>
      <c r="M173" s="3">
        <v>0</v>
      </c>
      <c r="N173" s="2" t="s">
        <v>31</v>
      </c>
      <c r="O173" s="2" t="s">
        <v>32</v>
      </c>
      <c r="P173" s="1">
        <v>12</v>
      </c>
      <c r="Q173" s="1">
        <v>16</v>
      </c>
      <c r="R173" s="1">
        <v>20</v>
      </c>
      <c r="S173" s="8">
        <f t="shared" si="23"/>
        <v>23151.316080000004</v>
      </c>
      <c r="T173" s="8">
        <f t="shared" si="24"/>
        <v>30868.421440000006</v>
      </c>
      <c r="U173" s="8">
        <f t="shared" si="25"/>
        <v>38585.5268</v>
      </c>
      <c r="V173" s="8">
        <f t="shared" si="26"/>
        <v>38585.5268</v>
      </c>
      <c r="W173" s="8"/>
      <c r="Y173" s="12" t="str">
        <f t="shared" si="22"/>
        <v>Billy the Kid^|3|Archer|100|Quick|Single|23151|30868|38586|38586|</v>
      </c>
    </row>
    <row r="174" spans="1:25" x14ac:dyDescent="0.25">
      <c r="A174" s="2">
        <v>106</v>
      </c>
      <c r="B174" t="s">
        <v>234</v>
      </c>
      <c r="C174" s="2">
        <v>5</v>
      </c>
      <c r="D174" s="13" t="s">
        <v>81</v>
      </c>
      <c r="E174" s="2">
        <v>90</v>
      </c>
      <c r="F174" s="17">
        <v>13244</v>
      </c>
      <c r="G174" s="3">
        <v>0.4</v>
      </c>
      <c r="H174" s="3">
        <v>0.15</v>
      </c>
      <c r="I174" s="6">
        <v>0</v>
      </c>
      <c r="J174" s="3">
        <v>0</v>
      </c>
      <c r="K174" s="3">
        <v>0</v>
      </c>
      <c r="L174" s="3">
        <v>0</v>
      </c>
      <c r="M174" s="3">
        <v>0</v>
      </c>
      <c r="N174" s="2" t="s">
        <v>22</v>
      </c>
      <c r="O174" s="2" t="s">
        <v>32</v>
      </c>
      <c r="P174" s="1">
        <v>6</v>
      </c>
      <c r="Q174" s="1">
        <v>8</v>
      </c>
      <c r="R174" s="1">
        <v>10</v>
      </c>
      <c r="S174" s="8">
        <f t="shared" si="23"/>
        <v>52181.416979999995</v>
      </c>
      <c r="T174" s="8">
        <f t="shared" si="24"/>
        <v>69575.222639999978</v>
      </c>
      <c r="U174" s="8">
        <f t="shared" si="25"/>
        <v>86969.028299999991</v>
      </c>
      <c r="V174" s="8">
        <f t="shared" si="26"/>
        <v>86969.028299999991</v>
      </c>
      <c r="W174" s="8"/>
      <c r="Y174" s="12" t="str">
        <f t="shared" si="22"/>
        <v>Jeanne D'Arc [Alter]|5|Avenger|90|Buster|Single|52181|69575|86969|86969|</v>
      </c>
    </row>
    <row r="175" spans="1:25" x14ac:dyDescent="0.25">
      <c r="A175" s="2">
        <v>106</v>
      </c>
      <c r="B175" t="s">
        <v>235</v>
      </c>
      <c r="C175" s="2">
        <v>5</v>
      </c>
      <c r="D175" s="13" t="s">
        <v>81</v>
      </c>
      <c r="E175" s="2">
        <v>100</v>
      </c>
      <c r="F175" s="17">
        <v>14498</v>
      </c>
      <c r="G175" s="3">
        <v>0.5</v>
      </c>
      <c r="H175" s="3">
        <v>0.2</v>
      </c>
      <c r="I175" s="6">
        <v>0</v>
      </c>
      <c r="J175" s="3">
        <v>0</v>
      </c>
      <c r="K175" s="3">
        <v>0</v>
      </c>
      <c r="L175" s="3">
        <v>0</v>
      </c>
      <c r="M175" s="3">
        <v>0</v>
      </c>
      <c r="N175" s="2" t="s">
        <v>22</v>
      </c>
      <c r="O175" s="2" t="s">
        <v>32</v>
      </c>
      <c r="P175" s="1">
        <v>6</v>
      </c>
      <c r="Q175" s="1">
        <v>8</v>
      </c>
      <c r="R175" s="1">
        <v>10</v>
      </c>
      <c r="S175" s="8">
        <f t="shared" si="23"/>
        <v>63479.116800000003</v>
      </c>
      <c r="T175" s="8">
        <f t="shared" si="24"/>
        <v>84638.822400000019</v>
      </c>
      <c r="U175" s="8">
        <f t="shared" si="25"/>
        <v>105798.52800000002</v>
      </c>
      <c r="V175" s="8">
        <f t="shared" si="26"/>
        <v>105798.52800000002</v>
      </c>
      <c r="W175" s="8"/>
      <c r="Y175" s="12" t="str">
        <f t="shared" si="22"/>
        <v>Jeanne D'Arc [Alter]^|5|Avenger|100|Buster|Single|63479|84639|105799|105799|</v>
      </c>
    </row>
    <row r="176" spans="1:25" x14ac:dyDescent="0.25">
      <c r="A176" s="2">
        <v>107</v>
      </c>
      <c r="B176" t="s">
        <v>236</v>
      </c>
      <c r="C176" s="2">
        <v>1</v>
      </c>
      <c r="D176" s="13" t="s">
        <v>81</v>
      </c>
      <c r="E176" s="2">
        <v>65</v>
      </c>
      <c r="F176" s="17">
        <v>5683</v>
      </c>
      <c r="G176" s="3">
        <v>0</v>
      </c>
      <c r="H176" s="3">
        <v>0</v>
      </c>
      <c r="I176" s="6">
        <v>0</v>
      </c>
      <c r="J176" s="3">
        <v>0</v>
      </c>
      <c r="K176" s="3">
        <v>0</v>
      </c>
      <c r="L176" s="3">
        <v>0</v>
      </c>
      <c r="M176" s="3">
        <v>0</v>
      </c>
      <c r="N176" s="3" t="s">
        <v>26</v>
      </c>
      <c r="O176" s="3" t="s">
        <v>32</v>
      </c>
      <c r="P176" s="1">
        <v>0</v>
      </c>
      <c r="Q176" s="1">
        <v>0</v>
      </c>
      <c r="R176" s="1">
        <v>0</v>
      </c>
      <c r="S176" s="8">
        <f>(8971-1)*2</f>
        <v>17940</v>
      </c>
      <c r="T176" s="8">
        <f>(8971-1)*2</f>
        <v>17940</v>
      </c>
      <c r="U176" s="8">
        <f>(8971-1)*2</f>
        <v>17940</v>
      </c>
      <c r="V176" s="8">
        <f>(8971-1)*2</f>
        <v>17940</v>
      </c>
      <c r="W176" s="8" t="s">
        <v>283</v>
      </c>
      <c r="X176" s="5" t="s">
        <v>238</v>
      </c>
      <c r="Y176" s="12" t="str">
        <f t="shared" si="22"/>
        <v>Angra Mainyu|1|Avenger|65|Arts|Single|17940|17940|17940|17940|(Max HP - 1) x 2</v>
      </c>
    </row>
    <row r="177" spans="1:25" x14ac:dyDescent="0.25">
      <c r="A177" s="2">
        <v>107</v>
      </c>
      <c r="B177" t="s">
        <v>237</v>
      </c>
      <c r="C177" s="2">
        <v>1</v>
      </c>
      <c r="D177" s="13" t="s">
        <v>81</v>
      </c>
      <c r="E177" s="2">
        <v>100</v>
      </c>
      <c r="F177" s="17">
        <v>8235</v>
      </c>
      <c r="G177" s="3">
        <v>0</v>
      </c>
      <c r="H177" s="3">
        <v>0</v>
      </c>
      <c r="I177" s="6">
        <v>0</v>
      </c>
      <c r="J177" s="3">
        <v>0</v>
      </c>
      <c r="K177" s="3">
        <v>0</v>
      </c>
      <c r="L177" s="3">
        <v>0</v>
      </c>
      <c r="M177" s="3">
        <v>0</v>
      </c>
      <c r="N177" s="3" t="s">
        <v>26</v>
      </c>
      <c r="O177" s="3" t="s">
        <v>32</v>
      </c>
      <c r="P177" s="1">
        <v>0</v>
      </c>
      <c r="Q177" s="1">
        <v>0</v>
      </c>
      <c r="R177" s="1">
        <v>0</v>
      </c>
      <c r="S177" s="8">
        <f>(12508-1)*2</f>
        <v>25014</v>
      </c>
      <c r="T177" s="8">
        <f>(12508-1)*2</f>
        <v>25014</v>
      </c>
      <c r="U177" s="8">
        <f>(12508-1)*2</f>
        <v>25014</v>
      </c>
      <c r="V177" s="8">
        <f>(12508-1)*2</f>
        <v>25014</v>
      </c>
      <c r="W177" s="8" t="s">
        <v>283</v>
      </c>
      <c r="X177" s="5" t="s">
        <v>238</v>
      </c>
      <c r="Y177" s="12" t="str">
        <f t="shared" si="22"/>
        <v>Angra Mainyu^|1|Avenger|100|Arts|Single|25014|25014|25014|25014|(Max HP - 1) x 2</v>
      </c>
    </row>
    <row r="178" spans="1:25" x14ac:dyDescent="0.25">
      <c r="A178" s="2">
        <v>108</v>
      </c>
      <c r="B178" t="s">
        <v>239</v>
      </c>
      <c r="C178" s="2">
        <v>5</v>
      </c>
      <c r="D178" s="13" t="s">
        <v>51</v>
      </c>
      <c r="E178" s="2">
        <v>90</v>
      </c>
      <c r="F178" s="17">
        <v>11560</v>
      </c>
      <c r="G178" s="3">
        <v>0.4</v>
      </c>
      <c r="H178" s="3">
        <v>0.15</v>
      </c>
      <c r="I178" s="6">
        <v>0</v>
      </c>
      <c r="J178" s="3">
        <v>0.13500000000000001</v>
      </c>
      <c r="K178" s="3">
        <v>0</v>
      </c>
      <c r="L178" s="3">
        <v>0</v>
      </c>
      <c r="M178" s="3">
        <v>0</v>
      </c>
      <c r="N178" s="3" t="s">
        <v>22</v>
      </c>
      <c r="O178" s="2" t="s">
        <v>23</v>
      </c>
      <c r="P178" s="1">
        <v>3</v>
      </c>
      <c r="Q178" s="1">
        <v>4</v>
      </c>
      <c r="R178" s="1">
        <v>5</v>
      </c>
      <c r="S178" s="8">
        <f t="shared" ref="S178:S205" si="27">P178*(F178+BonusAtk)*(VLOOKUP(N178,cardDmgValue,2,FALSE)*(1+G178))*VLOOKUP(D178,classAtkBonus,2,FALSE)*0.23*(1+H178-I178)*(1+J178)</f>
        <v>23735.905987499995</v>
      </c>
      <c r="T178" s="8">
        <f t="shared" ref="T178:T205" si="28">Q178*(F178+BonusAtk)*(VLOOKUP(N178,cardDmgValue,2,FALSE)*(1+G178))*VLOOKUP(D178,classAtkBonus,2,FALSE)*0.23*(1+H178-I178)*(1+J178)</f>
        <v>31647.874649999998</v>
      </c>
      <c r="U178" s="8">
        <f t="shared" ref="U178:U205" si="29">R178*(F178+BonusAtk)*(VLOOKUP(N178,cardDmgValue,2,FALSE)*(1+G178))*VLOOKUP(D178,classAtkBonus,2,FALSE)*0.23*(1+H178-I178)*(1+J178)</f>
        <v>39559.843312499994</v>
      </c>
      <c r="V178" s="8">
        <f t="shared" ref="V178:V245" si="30">(R178+M178)*(F178+BonusAtk)*(VLOOKUP(N178,cardDmgValue,2,FALSE)*(1+G178))*VLOOKUP(D178,classAtkBonus,2,FALSE)*0.23*(1+H178-I178)*(1+J178+K178)*(1+IF(L178=0,0,L178-1))</f>
        <v>39559.843312499994</v>
      </c>
      <c r="W178" s="8"/>
      <c r="Y178" s="12" t="str">
        <f t="shared" si="22"/>
        <v>Iskandar|5|Rider|90|Buster|AoE|23736|31648|39560|39560|</v>
      </c>
    </row>
    <row r="179" spans="1:25" x14ac:dyDescent="0.25">
      <c r="A179" s="2">
        <v>108</v>
      </c>
      <c r="B179" t="s">
        <v>240</v>
      </c>
      <c r="C179" s="2">
        <v>5</v>
      </c>
      <c r="D179" s="13" t="s">
        <v>51</v>
      </c>
      <c r="E179" s="2">
        <v>100</v>
      </c>
      <c r="F179" s="17">
        <v>12654</v>
      </c>
      <c r="G179" s="3">
        <v>0.5</v>
      </c>
      <c r="H179" s="3">
        <v>0.2</v>
      </c>
      <c r="I179" s="6">
        <v>0</v>
      </c>
      <c r="J179" s="3">
        <v>0.18</v>
      </c>
      <c r="K179" s="3">
        <v>0</v>
      </c>
      <c r="L179" s="3">
        <v>0</v>
      </c>
      <c r="M179" s="3">
        <v>0</v>
      </c>
      <c r="N179" s="3" t="s">
        <v>22</v>
      </c>
      <c r="O179" s="2" t="s">
        <v>23</v>
      </c>
      <c r="P179" s="1">
        <v>3</v>
      </c>
      <c r="Q179" s="1">
        <v>4</v>
      </c>
      <c r="R179" s="1">
        <v>5</v>
      </c>
      <c r="S179" s="8">
        <f t="shared" si="27"/>
        <v>29994.150959999999</v>
      </c>
      <c r="T179" s="8">
        <f t="shared" si="28"/>
        <v>39992.201280000001</v>
      </c>
      <c r="U179" s="8">
        <f t="shared" si="29"/>
        <v>49990.251599999989</v>
      </c>
      <c r="V179" s="8">
        <f t="shared" si="30"/>
        <v>49990.251599999989</v>
      </c>
      <c r="W179" s="8"/>
      <c r="Y179" s="12" t="str">
        <f t="shared" si="22"/>
        <v>Iskandar^|5|Rider|100|Buster|AoE|29994|39992|49990|49990|</v>
      </c>
    </row>
    <row r="180" spans="1:25" x14ac:dyDescent="0.25">
      <c r="A180" s="2">
        <v>109</v>
      </c>
      <c r="B180" t="s">
        <v>241</v>
      </c>
      <c r="C180" s="2">
        <v>4</v>
      </c>
      <c r="D180" s="13" t="s">
        <v>64</v>
      </c>
      <c r="E180" s="2">
        <v>80</v>
      </c>
      <c r="F180" s="17">
        <v>8958</v>
      </c>
      <c r="G180" s="3">
        <v>0.32</v>
      </c>
      <c r="H180" s="3">
        <v>0</v>
      </c>
      <c r="I180" s="6">
        <v>0</v>
      </c>
      <c r="J180" s="3">
        <v>0</v>
      </c>
      <c r="K180" s="3">
        <v>0</v>
      </c>
      <c r="L180" s="3">
        <v>0</v>
      </c>
      <c r="M180" s="3">
        <v>0</v>
      </c>
      <c r="N180" s="3" t="s">
        <v>26</v>
      </c>
      <c r="O180" s="2" t="s">
        <v>32</v>
      </c>
      <c r="P180" s="1">
        <v>9</v>
      </c>
      <c r="Q180" s="1">
        <v>12</v>
      </c>
      <c r="R180" s="1">
        <v>15</v>
      </c>
      <c r="S180" s="8">
        <f t="shared" si="27"/>
        <v>24463.723680000003</v>
      </c>
      <c r="T180" s="8">
        <f t="shared" si="28"/>
        <v>32618.298240000007</v>
      </c>
      <c r="U180" s="8">
        <f t="shared" si="29"/>
        <v>40772.872800000005</v>
      </c>
      <c r="V180" s="8">
        <f t="shared" si="30"/>
        <v>40772.872800000005</v>
      </c>
      <c r="W180" s="8"/>
      <c r="Y180" s="12" t="str">
        <f t="shared" si="22"/>
        <v>Emiya [Assassin]|4|Assassin|80|Arts|Single|24464|32618|40773|40773|</v>
      </c>
    </row>
    <row r="181" spans="1:25" x14ac:dyDescent="0.25">
      <c r="A181" s="2">
        <v>109</v>
      </c>
      <c r="B181" t="s">
        <v>242</v>
      </c>
      <c r="C181" s="2">
        <v>4</v>
      </c>
      <c r="D181" s="13" t="s">
        <v>64</v>
      </c>
      <c r="E181" s="2">
        <v>100</v>
      </c>
      <c r="F181" s="17">
        <v>10846</v>
      </c>
      <c r="G181" s="3">
        <v>0.4</v>
      </c>
      <c r="H181" s="3">
        <v>0</v>
      </c>
      <c r="I181" s="6">
        <v>0</v>
      </c>
      <c r="J181" s="3">
        <v>0</v>
      </c>
      <c r="K181" s="3">
        <v>0</v>
      </c>
      <c r="L181" s="3">
        <v>0</v>
      </c>
      <c r="M181" s="3">
        <v>0</v>
      </c>
      <c r="N181" s="3" t="s">
        <v>26</v>
      </c>
      <c r="O181" s="2" t="s">
        <v>32</v>
      </c>
      <c r="P181" s="1">
        <v>9</v>
      </c>
      <c r="Q181" s="1">
        <v>12</v>
      </c>
      <c r="R181" s="1">
        <v>15</v>
      </c>
      <c r="S181" s="8">
        <f t="shared" si="27"/>
        <v>30870.655199999997</v>
      </c>
      <c r="T181" s="8">
        <f t="shared" si="28"/>
        <v>41160.873600000006</v>
      </c>
      <c r="U181" s="8">
        <f t="shared" si="29"/>
        <v>51451.091999999997</v>
      </c>
      <c r="V181" s="8">
        <f t="shared" si="30"/>
        <v>51451.091999999997</v>
      </c>
      <c r="W181" s="8"/>
      <c r="Y181" s="12" t="str">
        <f t="shared" si="22"/>
        <v>Emiya [Assassin]^|4|Assassin|100|Arts|Single|30871|41161|51451|51451|</v>
      </c>
    </row>
    <row r="182" spans="1:25" x14ac:dyDescent="0.25">
      <c r="A182" s="2">
        <v>110</v>
      </c>
      <c r="B182" t="s">
        <v>243</v>
      </c>
      <c r="C182" s="2">
        <v>3</v>
      </c>
      <c r="D182" s="13" t="s">
        <v>64</v>
      </c>
      <c r="E182" s="2">
        <v>70</v>
      </c>
      <c r="F182" s="17">
        <v>6686</v>
      </c>
      <c r="G182" s="3">
        <v>0.3</v>
      </c>
      <c r="H182" s="3">
        <v>0</v>
      </c>
      <c r="I182" s="6">
        <v>0</v>
      </c>
      <c r="J182" s="3">
        <v>0</v>
      </c>
      <c r="K182" s="3">
        <v>0</v>
      </c>
      <c r="L182" s="3">
        <v>0</v>
      </c>
      <c r="M182" s="3">
        <v>0</v>
      </c>
      <c r="N182" s="3" t="s">
        <v>26</v>
      </c>
      <c r="O182" s="2" t="s">
        <v>32</v>
      </c>
      <c r="P182" s="1">
        <v>9</v>
      </c>
      <c r="Q182" s="1">
        <v>12</v>
      </c>
      <c r="R182" s="1">
        <v>15</v>
      </c>
      <c r="S182" s="8">
        <f t="shared" si="27"/>
        <v>18590.504400000002</v>
      </c>
      <c r="T182" s="8">
        <f t="shared" si="28"/>
        <v>24787.339200000002</v>
      </c>
      <c r="U182" s="8">
        <f t="shared" si="29"/>
        <v>30984.174000000006</v>
      </c>
      <c r="V182" s="8">
        <f t="shared" si="30"/>
        <v>30984.174000000006</v>
      </c>
      <c r="W182" s="8"/>
      <c r="Y182" s="12" t="str">
        <f t="shared" si="22"/>
        <v>Hassan of a Hundred Faces|3|Assassin|70|Arts|Single|18591|24787|30984|30984|</v>
      </c>
    </row>
    <row r="183" spans="1:25" x14ac:dyDescent="0.25">
      <c r="A183" s="2">
        <v>110</v>
      </c>
      <c r="B183" t="s">
        <v>244</v>
      </c>
      <c r="C183" s="2">
        <v>3</v>
      </c>
      <c r="D183" s="13" t="s">
        <v>64</v>
      </c>
      <c r="E183" s="2">
        <v>100</v>
      </c>
      <c r="F183" s="17">
        <v>9049</v>
      </c>
      <c r="G183" s="3">
        <v>0.3</v>
      </c>
      <c r="H183" s="3">
        <v>0</v>
      </c>
      <c r="I183" s="6">
        <v>0</v>
      </c>
      <c r="J183" s="3">
        <v>0</v>
      </c>
      <c r="K183" s="3">
        <v>0</v>
      </c>
      <c r="L183" s="3">
        <v>0</v>
      </c>
      <c r="M183" s="3">
        <v>0</v>
      </c>
      <c r="N183" s="3" t="s">
        <v>26</v>
      </c>
      <c r="O183" s="2" t="s">
        <v>32</v>
      </c>
      <c r="P183" s="1">
        <v>9</v>
      </c>
      <c r="Q183" s="1">
        <v>12</v>
      </c>
      <c r="R183" s="1">
        <v>15</v>
      </c>
      <c r="S183" s="8">
        <f t="shared" si="27"/>
        <v>24313.454099999999</v>
      </c>
      <c r="T183" s="8">
        <f t="shared" si="28"/>
        <v>32417.9388</v>
      </c>
      <c r="U183" s="8">
        <f t="shared" si="29"/>
        <v>40522.423500000004</v>
      </c>
      <c r="V183" s="8">
        <f t="shared" si="30"/>
        <v>40522.423500000004</v>
      </c>
      <c r="W183" s="8"/>
      <c r="Y183" s="12" t="str">
        <f t="shared" si="22"/>
        <v>Hassan of a Hundred Faces^|3|Assassin|100|Arts|Single|24313|32418|40522|40522|</v>
      </c>
    </row>
    <row r="184" spans="1:25" x14ac:dyDescent="0.25">
      <c r="A184" s="2">
        <v>112</v>
      </c>
      <c r="B184" t="s">
        <v>245</v>
      </c>
      <c r="C184" s="2">
        <v>5</v>
      </c>
      <c r="D184" s="13" t="s">
        <v>64</v>
      </c>
      <c r="E184" s="2">
        <v>90</v>
      </c>
      <c r="F184" s="17">
        <v>11993</v>
      </c>
      <c r="G184" s="3">
        <v>0</v>
      </c>
      <c r="H184" s="3">
        <v>0.15</v>
      </c>
      <c r="I184" s="6">
        <v>-0.15</v>
      </c>
      <c r="J184" s="3">
        <v>0.25</v>
      </c>
      <c r="K184" s="3">
        <v>0</v>
      </c>
      <c r="L184" s="3">
        <v>0</v>
      </c>
      <c r="M184" s="3">
        <v>0</v>
      </c>
      <c r="N184" s="3" t="s">
        <v>26</v>
      </c>
      <c r="O184" s="2" t="s">
        <v>23</v>
      </c>
      <c r="P184" s="1">
        <v>4.5</v>
      </c>
      <c r="Q184" s="1">
        <v>6</v>
      </c>
      <c r="R184" s="1">
        <v>7.5</v>
      </c>
      <c r="S184" s="8">
        <f t="shared" si="27"/>
        <v>19652.2048125</v>
      </c>
      <c r="T184" s="8">
        <f t="shared" si="28"/>
        <v>26202.939749999998</v>
      </c>
      <c r="U184" s="8">
        <f t="shared" si="29"/>
        <v>32753.674687499995</v>
      </c>
      <c r="V184" s="8">
        <f t="shared" si="30"/>
        <v>32753.674687499995</v>
      </c>
      <c r="W184" s="8"/>
      <c r="Y184" s="12" t="str">
        <f t="shared" si="22"/>
        <v>Shuten Douji|5|Assassin|90|Arts|AoE|19652|26203|32754|32754|</v>
      </c>
    </row>
    <row r="185" spans="1:25" x14ac:dyDescent="0.25">
      <c r="A185" s="2">
        <v>112</v>
      </c>
      <c r="B185" t="s">
        <v>246</v>
      </c>
      <c r="C185" s="2">
        <v>5</v>
      </c>
      <c r="D185" s="13" t="s">
        <v>64</v>
      </c>
      <c r="E185" s="2">
        <v>100</v>
      </c>
      <c r="F185" s="17">
        <v>13128</v>
      </c>
      <c r="G185" s="3">
        <v>0</v>
      </c>
      <c r="H185" s="3">
        <v>0.2</v>
      </c>
      <c r="I185" s="6">
        <v>-0.2</v>
      </c>
      <c r="J185" s="3">
        <v>0.3</v>
      </c>
      <c r="K185" s="3">
        <v>0</v>
      </c>
      <c r="L185" s="3">
        <v>0</v>
      </c>
      <c r="M185" s="3">
        <v>0</v>
      </c>
      <c r="N185" s="3" t="s">
        <v>26</v>
      </c>
      <c r="O185" s="2" t="s">
        <v>23</v>
      </c>
      <c r="P185" s="1">
        <v>4.5</v>
      </c>
      <c r="Q185" s="1">
        <v>6</v>
      </c>
      <c r="R185" s="1">
        <v>7.5</v>
      </c>
      <c r="S185" s="8">
        <f t="shared" si="27"/>
        <v>23934.668940000003</v>
      </c>
      <c r="T185" s="8">
        <f t="shared" si="28"/>
        <v>31912.891919999998</v>
      </c>
      <c r="U185" s="8">
        <f t="shared" si="29"/>
        <v>39891.1149</v>
      </c>
      <c r="V185" s="8">
        <f t="shared" si="30"/>
        <v>39891.1149</v>
      </c>
      <c r="W185" s="8"/>
      <c r="Y185" s="12" t="str">
        <f t="shared" si="22"/>
        <v>Shuten Douji^|5|Assassin|100|Arts|AoE|23935|31913|39891|39891|</v>
      </c>
    </row>
    <row r="186" spans="1:25" x14ac:dyDescent="0.25">
      <c r="A186" s="2">
        <v>113</v>
      </c>
      <c r="B186" t="s">
        <v>247</v>
      </c>
      <c r="C186" s="2">
        <v>5</v>
      </c>
      <c r="D186" s="13" t="s">
        <v>58</v>
      </c>
      <c r="E186" s="2">
        <v>90</v>
      </c>
      <c r="F186" s="17">
        <v>11658</v>
      </c>
      <c r="G186" s="3">
        <v>0</v>
      </c>
      <c r="H186" s="3">
        <v>0</v>
      </c>
      <c r="I186" s="6">
        <v>0</v>
      </c>
      <c r="J186" s="3">
        <v>0.15</v>
      </c>
      <c r="K186" s="3">
        <v>0</v>
      </c>
      <c r="L186" s="3">
        <v>0</v>
      </c>
      <c r="M186" s="3">
        <v>0</v>
      </c>
      <c r="N186" s="3" t="s">
        <v>22</v>
      </c>
      <c r="O186" s="2" t="s">
        <v>32</v>
      </c>
      <c r="P186" s="1">
        <v>6</v>
      </c>
      <c r="Q186" s="1">
        <v>8</v>
      </c>
      <c r="R186" s="1">
        <v>10</v>
      </c>
      <c r="S186" s="8">
        <f t="shared" si="27"/>
        <v>27097.707600000002</v>
      </c>
      <c r="T186" s="8">
        <f t="shared" si="28"/>
        <v>36130.2768</v>
      </c>
      <c r="U186" s="8">
        <f t="shared" si="29"/>
        <v>45162.845999999998</v>
      </c>
      <c r="V186" s="8">
        <f t="shared" si="30"/>
        <v>45162.845999999998</v>
      </c>
      <c r="W186" s="8"/>
      <c r="Y186" s="12" t="str">
        <f t="shared" si="22"/>
        <v>Genjou Sanzou|5|Caster|90|Buster|Single|27098|36130|45163|45163|</v>
      </c>
    </row>
    <row r="187" spans="1:25" x14ac:dyDescent="0.25">
      <c r="A187" s="2">
        <v>113</v>
      </c>
      <c r="B187" t="s">
        <v>248</v>
      </c>
      <c r="C187" s="2">
        <v>5</v>
      </c>
      <c r="D187" s="13" t="s">
        <v>58</v>
      </c>
      <c r="E187" s="2">
        <v>100</v>
      </c>
      <c r="F187" s="17">
        <v>12761</v>
      </c>
      <c r="G187" s="3">
        <v>0</v>
      </c>
      <c r="H187" s="3">
        <v>0</v>
      </c>
      <c r="I187" s="6">
        <v>0</v>
      </c>
      <c r="J187" s="3">
        <v>0.2</v>
      </c>
      <c r="K187" s="3">
        <v>0</v>
      </c>
      <c r="L187" s="3">
        <v>0</v>
      </c>
      <c r="M187" s="3">
        <v>0</v>
      </c>
      <c r="N187" s="3" t="s">
        <v>22</v>
      </c>
      <c r="O187" s="2" t="s">
        <v>32</v>
      </c>
      <c r="P187" s="1">
        <v>6</v>
      </c>
      <c r="Q187" s="1">
        <v>8</v>
      </c>
      <c r="R187" s="1">
        <v>10</v>
      </c>
      <c r="S187" s="8">
        <f t="shared" si="27"/>
        <v>30741.7356</v>
      </c>
      <c r="T187" s="8">
        <f t="shared" si="28"/>
        <v>40988.980800000005</v>
      </c>
      <c r="U187" s="8">
        <f t="shared" si="29"/>
        <v>51236.226000000002</v>
      </c>
      <c r="V187" s="8">
        <f t="shared" si="30"/>
        <v>51236.226000000002</v>
      </c>
      <c r="W187" s="8"/>
      <c r="Y187" s="12" t="str">
        <f t="shared" si="22"/>
        <v>Genjou Sanzou^|5|Caster|100|Buster|Single|30742|40989|51236|51236|</v>
      </c>
    </row>
    <row r="188" spans="1:25" x14ac:dyDescent="0.25">
      <c r="A188" s="2">
        <v>114</v>
      </c>
      <c r="B188" t="s">
        <v>249</v>
      </c>
      <c r="C188" s="2">
        <v>5</v>
      </c>
      <c r="D188" s="13" t="s">
        <v>73</v>
      </c>
      <c r="E188" s="2">
        <v>90</v>
      </c>
      <c r="F188" s="17">
        <v>11556</v>
      </c>
      <c r="G188" s="3">
        <v>0.37</v>
      </c>
      <c r="H188" s="3">
        <v>0</v>
      </c>
      <c r="I188" s="6">
        <v>0</v>
      </c>
      <c r="J188" s="3">
        <v>0</v>
      </c>
      <c r="K188" s="3">
        <v>0.4</v>
      </c>
      <c r="L188" s="3">
        <v>0</v>
      </c>
      <c r="M188" s="3">
        <v>0</v>
      </c>
      <c r="N188" s="3" t="s">
        <v>22</v>
      </c>
      <c r="O188" s="2" t="s">
        <v>23</v>
      </c>
      <c r="P188" s="1">
        <v>3</v>
      </c>
      <c r="Q188" s="1">
        <v>4</v>
      </c>
      <c r="R188" s="1">
        <v>5</v>
      </c>
      <c r="S188" s="8">
        <f t="shared" si="27"/>
        <v>19568.560770000007</v>
      </c>
      <c r="T188" s="8">
        <f t="shared" si="28"/>
        <v>26091.414360000006</v>
      </c>
      <c r="U188" s="8">
        <f t="shared" si="29"/>
        <v>32614.267950000005</v>
      </c>
      <c r="V188" s="8">
        <f t="shared" si="30"/>
        <v>45659.975130000006</v>
      </c>
      <c r="W188" s="8"/>
      <c r="Y188" s="12" t="str">
        <f t="shared" si="22"/>
        <v>Minamoto no Yorimitsu|5|Berserker|90|Buster|AoE|19569|26091|32614|45660|</v>
      </c>
    </row>
    <row r="189" spans="1:25" x14ac:dyDescent="0.25">
      <c r="A189" s="2">
        <v>114</v>
      </c>
      <c r="B189" t="s">
        <v>250</v>
      </c>
      <c r="C189" s="2">
        <v>5</v>
      </c>
      <c r="D189" s="13" t="s">
        <v>73</v>
      </c>
      <c r="E189" s="2">
        <v>100</v>
      </c>
      <c r="F189" s="17">
        <v>12650</v>
      </c>
      <c r="G189" s="3">
        <v>0.42</v>
      </c>
      <c r="H189" s="3">
        <v>0</v>
      </c>
      <c r="I189" s="6">
        <v>0</v>
      </c>
      <c r="J189" s="3">
        <v>0</v>
      </c>
      <c r="K189" s="3">
        <v>0.5</v>
      </c>
      <c r="L189" s="3">
        <v>0</v>
      </c>
      <c r="M189" s="3">
        <v>0</v>
      </c>
      <c r="N189" s="3" t="s">
        <v>22</v>
      </c>
      <c r="O189" s="2" t="s">
        <v>23</v>
      </c>
      <c r="P189" s="1">
        <v>3</v>
      </c>
      <c r="Q189" s="1">
        <v>4</v>
      </c>
      <c r="R189" s="1">
        <v>5</v>
      </c>
      <c r="S189" s="8">
        <f t="shared" si="27"/>
        <v>22051.378800000002</v>
      </c>
      <c r="T189" s="8">
        <f t="shared" si="28"/>
        <v>29401.838400000001</v>
      </c>
      <c r="U189" s="8">
        <f t="shared" si="29"/>
        <v>36752.298000000003</v>
      </c>
      <c r="V189" s="8">
        <f t="shared" si="30"/>
        <v>55128.447</v>
      </c>
      <c r="W189" s="8"/>
      <c r="Y189" s="12" t="str">
        <f t="shared" si="22"/>
        <v>Minamoto no Yorimitsu^|5|Berserker|100|Buster|AoE|22051|29402|36752|55128|</v>
      </c>
    </row>
    <row r="190" spans="1:25" x14ac:dyDescent="0.25">
      <c r="A190" s="2">
        <v>115</v>
      </c>
      <c r="B190" t="s">
        <v>251</v>
      </c>
      <c r="C190" s="2">
        <v>4</v>
      </c>
      <c r="D190" s="13" t="s">
        <v>51</v>
      </c>
      <c r="E190" s="2">
        <v>80</v>
      </c>
      <c r="F190" s="17">
        <v>9819</v>
      </c>
      <c r="G190" s="3">
        <v>0.35</v>
      </c>
      <c r="H190" s="3">
        <v>0</v>
      </c>
      <c r="I190" s="6">
        <v>0</v>
      </c>
      <c r="J190" s="3">
        <v>0</v>
      </c>
      <c r="K190" s="3">
        <v>0</v>
      </c>
      <c r="L190" s="3">
        <v>0</v>
      </c>
      <c r="M190" s="3">
        <v>0</v>
      </c>
      <c r="N190" s="3" t="s">
        <v>31</v>
      </c>
      <c r="O190" s="2" t="s">
        <v>32</v>
      </c>
      <c r="P190" s="1">
        <v>12</v>
      </c>
      <c r="Q190" s="1">
        <v>16</v>
      </c>
      <c r="R190" s="1">
        <v>20</v>
      </c>
      <c r="S190" s="8">
        <f t="shared" si="27"/>
        <v>32219.467200000006</v>
      </c>
      <c r="T190" s="8">
        <f t="shared" si="28"/>
        <v>42959.289600000004</v>
      </c>
      <c r="U190" s="8">
        <f t="shared" si="29"/>
        <v>53699.112000000008</v>
      </c>
      <c r="V190" s="8">
        <f t="shared" si="30"/>
        <v>53699.112000000008</v>
      </c>
      <c r="W190" s="8"/>
      <c r="X190" s="5" t="s">
        <v>218</v>
      </c>
      <c r="Y190" s="12" t="str">
        <f t="shared" si="22"/>
        <v>Sakata Kintoki [Rider]|4|Rider|80|Quick|Single|32219|42959|53699|53699|NP 100%</v>
      </c>
    </row>
    <row r="191" spans="1:25" x14ac:dyDescent="0.25">
      <c r="A191" s="2">
        <v>115</v>
      </c>
      <c r="B191" t="s">
        <v>252</v>
      </c>
      <c r="C191" s="2">
        <v>4</v>
      </c>
      <c r="D191" s="13" t="s">
        <v>51</v>
      </c>
      <c r="E191" s="2">
        <v>100</v>
      </c>
      <c r="F191" s="17">
        <v>11889</v>
      </c>
      <c r="G191" s="3">
        <v>0.4</v>
      </c>
      <c r="H191" s="3">
        <v>0</v>
      </c>
      <c r="I191" s="6">
        <v>0</v>
      </c>
      <c r="J191" s="3">
        <v>0</v>
      </c>
      <c r="K191" s="3">
        <v>0</v>
      </c>
      <c r="L191" s="3">
        <v>0</v>
      </c>
      <c r="M191" s="3">
        <v>0</v>
      </c>
      <c r="N191" s="3" t="s">
        <v>31</v>
      </c>
      <c r="O191" s="2" t="s">
        <v>32</v>
      </c>
      <c r="P191" s="1">
        <v>12</v>
      </c>
      <c r="Q191" s="1">
        <v>16</v>
      </c>
      <c r="R191" s="1">
        <v>20</v>
      </c>
      <c r="S191" s="8">
        <f t="shared" si="27"/>
        <v>39811.5648</v>
      </c>
      <c r="T191" s="8">
        <f t="shared" si="28"/>
        <v>53082.086399999993</v>
      </c>
      <c r="U191" s="8">
        <f t="shared" si="29"/>
        <v>66352.607999999993</v>
      </c>
      <c r="V191" s="8">
        <f t="shared" si="30"/>
        <v>66352.607999999993</v>
      </c>
      <c r="W191" s="8"/>
      <c r="X191" s="5" t="s">
        <v>218</v>
      </c>
      <c r="Y191" s="12" t="str">
        <f t="shared" si="22"/>
        <v>Sakata Kintoki [Rider]^|4|Rider|100|Quick|Single|39812|53082|66353|66353|NP 100%</v>
      </c>
    </row>
    <row r="192" spans="1:25" x14ac:dyDescent="0.25">
      <c r="A192" s="2">
        <v>116</v>
      </c>
      <c r="B192" t="s">
        <v>253</v>
      </c>
      <c r="C192" s="2">
        <v>4</v>
      </c>
      <c r="D192" s="13" t="s">
        <v>73</v>
      </c>
      <c r="E192" s="2">
        <v>80</v>
      </c>
      <c r="F192" s="17">
        <v>9639</v>
      </c>
      <c r="G192" s="3">
        <v>0.08</v>
      </c>
      <c r="H192" s="3">
        <v>0.15</v>
      </c>
      <c r="I192" s="6">
        <v>0</v>
      </c>
      <c r="J192" s="3">
        <v>0.25</v>
      </c>
      <c r="K192" s="3">
        <v>0</v>
      </c>
      <c r="L192" s="3">
        <v>0</v>
      </c>
      <c r="M192" s="3">
        <v>0</v>
      </c>
      <c r="N192" s="3" t="s">
        <v>22</v>
      </c>
      <c r="O192" s="2" t="s">
        <v>32</v>
      </c>
      <c r="P192" s="1">
        <v>6</v>
      </c>
      <c r="Q192" s="1">
        <v>8</v>
      </c>
      <c r="R192" s="1">
        <v>10</v>
      </c>
      <c r="S192" s="8">
        <f t="shared" si="27"/>
        <v>37573.966732499997</v>
      </c>
      <c r="T192" s="8">
        <f t="shared" si="28"/>
        <v>50098.622309999999</v>
      </c>
      <c r="U192" s="8">
        <f t="shared" si="29"/>
        <v>62623.2778875</v>
      </c>
      <c r="V192" s="8">
        <f t="shared" si="30"/>
        <v>62623.2778875</v>
      </c>
      <c r="W192" s="8"/>
      <c r="Y192" s="12" t="str">
        <f t="shared" si="22"/>
        <v>Ibaraki Douji|4|Berserker|80|Buster|Single|37574|50099|62623|62623|</v>
      </c>
    </row>
    <row r="193" spans="1:25" x14ac:dyDescent="0.25">
      <c r="A193" s="2">
        <v>116</v>
      </c>
      <c r="B193" t="s">
        <v>254</v>
      </c>
      <c r="C193" s="2">
        <v>4</v>
      </c>
      <c r="D193" s="13" t="s">
        <v>73</v>
      </c>
      <c r="E193" s="2">
        <v>100</v>
      </c>
      <c r="F193" s="17">
        <v>11667</v>
      </c>
      <c r="G193" s="3">
        <v>0.08</v>
      </c>
      <c r="H193" s="3">
        <v>0.2</v>
      </c>
      <c r="I193" s="6">
        <v>0</v>
      </c>
      <c r="J193" s="3">
        <v>0.3</v>
      </c>
      <c r="K193" s="3">
        <v>0</v>
      </c>
      <c r="L193" s="3">
        <v>0</v>
      </c>
      <c r="M193" s="3">
        <v>0</v>
      </c>
      <c r="N193" s="3" t="s">
        <v>22</v>
      </c>
      <c r="O193" s="2" t="s">
        <v>32</v>
      </c>
      <c r="P193" s="1">
        <v>6</v>
      </c>
      <c r="Q193" s="1">
        <v>8</v>
      </c>
      <c r="R193" s="1">
        <v>10</v>
      </c>
      <c r="S193" s="8">
        <f t="shared" si="27"/>
        <v>48555.917467200008</v>
      </c>
      <c r="T193" s="8">
        <f t="shared" si="28"/>
        <v>64741.223289600006</v>
      </c>
      <c r="U193" s="8">
        <f t="shared" si="29"/>
        <v>80926.529112000018</v>
      </c>
      <c r="V193" s="8">
        <f t="shared" si="30"/>
        <v>80926.529112000018</v>
      </c>
      <c r="W193" s="8"/>
      <c r="Y193" s="12" t="str">
        <f t="shared" si="22"/>
        <v>Ibaraki Douji^|4|Berserker|100|Buster|Single|48556|64741|80927|80927|</v>
      </c>
    </row>
    <row r="194" spans="1:25" x14ac:dyDescent="0.25">
      <c r="A194" s="2">
        <v>117</v>
      </c>
      <c r="B194" t="s">
        <v>255</v>
      </c>
      <c r="C194" s="2">
        <v>3</v>
      </c>
      <c r="D194" s="13" t="s">
        <v>64</v>
      </c>
      <c r="E194" s="2">
        <v>70</v>
      </c>
      <c r="F194" s="17">
        <v>7091</v>
      </c>
      <c r="G194" s="3">
        <v>0</v>
      </c>
      <c r="H194" s="3">
        <v>0</v>
      </c>
      <c r="I194" s="6">
        <v>0</v>
      </c>
      <c r="J194" s="3">
        <v>0</v>
      </c>
      <c r="K194" s="3">
        <v>0</v>
      </c>
      <c r="L194" s="3">
        <v>0</v>
      </c>
      <c r="M194" s="3">
        <v>0</v>
      </c>
      <c r="N194" s="3" t="s">
        <v>31</v>
      </c>
      <c r="O194" s="2" t="s">
        <v>23</v>
      </c>
      <c r="P194" s="1">
        <v>6</v>
      </c>
      <c r="Q194" s="1">
        <v>8</v>
      </c>
      <c r="R194" s="1">
        <v>10</v>
      </c>
      <c r="S194" s="8">
        <f t="shared" si="27"/>
        <v>8029.2816000000021</v>
      </c>
      <c r="T194" s="8">
        <f t="shared" si="28"/>
        <v>10705.708800000002</v>
      </c>
      <c r="U194" s="8">
        <f t="shared" si="29"/>
        <v>13382.136000000002</v>
      </c>
      <c r="V194" s="8">
        <f t="shared" si="30"/>
        <v>13382.136000000002</v>
      </c>
      <c r="W194" s="8"/>
      <c r="Y194" s="12" t="str">
        <f t="shared" ref="Y194:Y261" si="31">CONCATENATE(B194,"|",C194,"|",D194,"|",E194,"|",N194,"|",O194,"|",ROUND(S194,0),"|",ROUND(T194,0),"|",ROUND(U194,0),"|",ROUND(V194,0),"|",X194)</f>
        <v>Fuuma Kotarou|3|Assassin|70|Quick|AoE|8029|10706|13382|13382|</v>
      </c>
    </row>
    <row r="195" spans="1:25" x14ac:dyDescent="0.25">
      <c r="A195" s="2">
        <v>117</v>
      </c>
      <c r="B195" t="s">
        <v>256</v>
      </c>
      <c r="C195" s="2">
        <v>3</v>
      </c>
      <c r="D195" s="13" t="s">
        <v>64</v>
      </c>
      <c r="E195" s="2">
        <v>100</v>
      </c>
      <c r="F195" s="17">
        <v>9597</v>
      </c>
      <c r="G195" s="3">
        <v>0</v>
      </c>
      <c r="H195" s="3">
        <v>0</v>
      </c>
      <c r="I195" s="6">
        <v>0</v>
      </c>
      <c r="J195" s="3">
        <v>0</v>
      </c>
      <c r="K195" s="3">
        <v>0</v>
      </c>
      <c r="L195" s="3">
        <v>0</v>
      </c>
      <c r="M195" s="3">
        <v>0</v>
      </c>
      <c r="N195" s="3" t="s">
        <v>31</v>
      </c>
      <c r="O195" s="2" t="s">
        <v>23</v>
      </c>
      <c r="P195" s="1">
        <v>6</v>
      </c>
      <c r="Q195" s="1">
        <v>8</v>
      </c>
      <c r="R195" s="1">
        <v>10</v>
      </c>
      <c r="S195" s="8">
        <f t="shared" si="27"/>
        <v>10519.243200000001</v>
      </c>
      <c r="T195" s="8">
        <f t="shared" si="28"/>
        <v>14025.6576</v>
      </c>
      <c r="U195" s="8">
        <f t="shared" si="29"/>
        <v>17532.072000000004</v>
      </c>
      <c r="V195" s="8">
        <f t="shared" si="30"/>
        <v>17532.072000000004</v>
      </c>
      <c r="W195" s="8"/>
      <c r="Y195" s="12" t="str">
        <f t="shared" si="31"/>
        <v>Fuuma Kotarou^|3|Assassin|100|Quick|AoE|10519|14026|17532|17532|</v>
      </c>
    </row>
    <row r="196" spans="1:25" x14ac:dyDescent="0.25">
      <c r="A196" s="2">
        <v>118</v>
      </c>
      <c r="B196" t="s">
        <v>257</v>
      </c>
      <c r="C196" s="2">
        <v>5</v>
      </c>
      <c r="D196" s="13" t="s">
        <v>51</v>
      </c>
      <c r="E196" s="2">
        <v>90</v>
      </c>
      <c r="F196" s="17">
        <v>11971</v>
      </c>
      <c r="G196" s="3">
        <v>0</v>
      </c>
      <c r="H196" s="3">
        <v>0.435</v>
      </c>
      <c r="I196" s="6">
        <v>0</v>
      </c>
      <c r="J196" s="3">
        <v>0</v>
      </c>
      <c r="K196" s="3">
        <v>0</v>
      </c>
      <c r="L196" s="3">
        <v>0</v>
      </c>
      <c r="M196" s="3">
        <v>0</v>
      </c>
      <c r="N196" s="3" t="s">
        <v>22</v>
      </c>
      <c r="O196" s="2" t="s">
        <v>32</v>
      </c>
      <c r="P196" s="1">
        <v>6</v>
      </c>
      <c r="Q196" s="1">
        <v>8</v>
      </c>
      <c r="R196" s="1">
        <v>10</v>
      </c>
      <c r="S196" s="8">
        <f t="shared" si="27"/>
        <v>38500.00245</v>
      </c>
      <c r="T196" s="8">
        <f t="shared" si="28"/>
        <v>51333.336600000002</v>
      </c>
      <c r="U196" s="8">
        <f t="shared" si="29"/>
        <v>64166.670750000012</v>
      </c>
      <c r="V196" s="8">
        <f t="shared" si="30"/>
        <v>64166.670750000012</v>
      </c>
      <c r="W196" s="8"/>
      <c r="Y196" s="12" t="str">
        <f t="shared" si="31"/>
        <v>Ozymandias|5|Rider|90|Buster|Single|38500|51333|64167|64167|</v>
      </c>
    </row>
    <row r="197" spans="1:25" x14ac:dyDescent="0.25">
      <c r="A197" s="2">
        <v>118</v>
      </c>
      <c r="B197" t="s">
        <v>258</v>
      </c>
      <c r="C197" s="2">
        <v>5</v>
      </c>
      <c r="D197" s="13" t="s">
        <v>51</v>
      </c>
      <c r="E197" s="2">
        <v>100</v>
      </c>
      <c r="F197" s="17">
        <v>13104</v>
      </c>
      <c r="G197" s="3">
        <v>0</v>
      </c>
      <c r="H197" s="3">
        <v>0.57999999999999996</v>
      </c>
      <c r="I197" s="6">
        <v>0</v>
      </c>
      <c r="J197" s="3">
        <v>0</v>
      </c>
      <c r="K197" s="3">
        <v>0</v>
      </c>
      <c r="L197" s="3">
        <v>0</v>
      </c>
      <c r="M197" s="3">
        <v>0</v>
      </c>
      <c r="N197" s="3" t="s">
        <v>22</v>
      </c>
      <c r="O197" s="2" t="s">
        <v>32</v>
      </c>
      <c r="P197" s="1">
        <v>6</v>
      </c>
      <c r="Q197" s="1">
        <v>8</v>
      </c>
      <c r="R197" s="1">
        <v>10</v>
      </c>
      <c r="S197" s="8">
        <f t="shared" si="27"/>
        <v>46095.836400000007</v>
      </c>
      <c r="T197" s="8">
        <f t="shared" si="28"/>
        <v>61461.115200000007</v>
      </c>
      <c r="U197" s="8">
        <f t="shared" si="29"/>
        <v>76826.394000000015</v>
      </c>
      <c r="V197" s="8">
        <f t="shared" si="30"/>
        <v>76826.394000000015</v>
      </c>
      <c r="W197" s="8"/>
      <c r="Y197" s="12" t="str">
        <f t="shared" si="31"/>
        <v>Ozymandias^|5|Rider|100|Buster|Single|46096|61461|76826|76826|</v>
      </c>
    </row>
    <row r="198" spans="1:25" x14ac:dyDescent="0.25">
      <c r="A198" s="2">
        <v>119</v>
      </c>
      <c r="B198" t="s">
        <v>24</v>
      </c>
      <c r="C198" s="2">
        <v>5</v>
      </c>
      <c r="D198" s="13" t="s">
        <v>47</v>
      </c>
      <c r="E198" s="2">
        <v>90</v>
      </c>
      <c r="F198" s="17">
        <v>10995</v>
      </c>
      <c r="G198" s="3">
        <v>0.4</v>
      </c>
      <c r="H198" s="3">
        <v>0.13500000000000001</v>
      </c>
      <c r="I198" s="6">
        <v>0</v>
      </c>
      <c r="J198" s="3">
        <v>0</v>
      </c>
      <c r="K198" s="3">
        <v>0</v>
      </c>
      <c r="L198" s="3">
        <v>0</v>
      </c>
      <c r="M198" s="3">
        <v>0</v>
      </c>
      <c r="N198" s="3" t="s">
        <v>22</v>
      </c>
      <c r="O198" s="2" t="s">
        <v>23</v>
      </c>
      <c r="P198" s="1">
        <v>3</v>
      </c>
      <c r="Q198" s="1">
        <v>4</v>
      </c>
      <c r="R198" s="1">
        <v>5</v>
      </c>
      <c r="S198" s="8">
        <f t="shared" si="27"/>
        <v>20696.246313749998</v>
      </c>
      <c r="T198" s="8">
        <f t="shared" si="28"/>
        <v>27594.995084999995</v>
      </c>
      <c r="U198" s="8">
        <f t="shared" si="29"/>
        <v>34493.743856250003</v>
      </c>
      <c r="V198" s="8">
        <f t="shared" si="30"/>
        <v>34493.743856250003</v>
      </c>
      <c r="W198" s="8"/>
      <c r="Y198" s="12" t="str">
        <f t="shared" si="31"/>
        <v>Artoria Pendragon|5|Lancer|90|Buster|AoE|20696|27595|34494|34494|</v>
      </c>
    </row>
    <row r="199" spans="1:25" x14ac:dyDescent="0.25">
      <c r="A199" s="2">
        <v>119</v>
      </c>
      <c r="B199" t="s">
        <v>20</v>
      </c>
      <c r="C199" s="2">
        <v>5</v>
      </c>
      <c r="D199" s="13" t="s">
        <v>47</v>
      </c>
      <c r="E199" s="2">
        <v>100</v>
      </c>
      <c r="F199" s="17">
        <v>12036</v>
      </c>
      <c r="G199" s="3">
        <v>0.5</v>
      </c>
      <c r="H199" s="3">
        <v>0.18</v>
      </c>
      <c r="I199" s="6">
        <v>0</v>
      </c>
      <c r="J199" s="3">
        <v>0</v>
      </c>
      <c r="K199" s="3">
        <v>0</v>
      </c>
      <c r="L199" s="3">
        <v>0</v>
      </c>
      <c r="M199" s="3">
        <v>0</v>
      </c>
      <c r="N199" s="3" t="s">
        <v>22</v>
      </c>
      <c r="O199" s="2" t="s">
        <v>23</v>
      </c>
      <c r="P199" s="1">
        <v>3</v>
      </c>
      <c r="Q199" s="1">
        <v>4</v>
      </c>
      <c r="R199" s="1">
        <v>5</v>
      </c>
      <c r="S199" s="8">
        <f t="shared" si="27"/>
        <v>25056.129735000002</v>
      </c>
      <c r="T199" s="8">
        <f t="shared" si="28"/>
        <v>33408.172980000003</v>
      </c>
      <c r="U199" s="8">
        <f t="shared" si="29"/>
        <v>41760.216224999996</v>
      </c>
      <c r="V199" s="8">
        <f t="shared" si="30"/>
        <v>41760.216224999996</v>
      </c>
      <c r="W199" s="8"/>
      <c r="Y199" s="12" t="str">
        <f t="shared" si="31"/>
        <v>Artoria Pendragon^|5|Lancer|100|Buster|AoE|25056|33408|41760|41760|</v>
      </c>
    </row>
    <row r="200" spans="1:25" x14ac:dyDescent="0.25">
      <c r="A200" s="2">
        <v>120</v>
      </c>
      <c r="B200" t="s">
        <v>259</v>
      </c>
      <c r="C200" s="2">
        <v>4</v>
      </c>
      <c r="D200" s="13" t="s">
        <v>58</v>
      </c>
      <c r="E200" s="2">
        <v>80</v>
      </c>
      <c r="F200" s="17">
        <v>9060</v>
      </c>
      <c r="G200" s="3">
        <v>0.1</v>
      </c>
      <c r="H200" s="3">
        <v>0</v>
      </c>
      <c r="I200" s="6">
        <v>0</v>
      </c>
      <c r="J200" s="3">
        <v>0</v>
      </c>
      <c r="K200" s="3">
        <v>0</v>
      </c>
      <c r="L200" s="3">
        <v>0</v>
      </c>
      <c r="M200" s="3">
        <v>0</v>
      </c>
      <c r="N200" s="3" t="s">
        <v>26</v>
      </c>
      <c r="O200" s="2" t="s">
        <v>23</v>
      </c>
      <c r="P200" s="1">
        <v>4.5</v>
      </c>
      <c r="Q200" s="1">
        <v>6</v>
      </c>
      <c r="R200" s="1">
        <v>7.5</v>
      </c>
      <c r="S200" s="8">
        <f t="shared" si="27"/>
        <v>10297.732500000002</v>
      </c>
      <c r="T200" s="8">
        <f t="shared" si="28"/>
        <v>13730.310000000001</v>
      </c>
      <c r="U200" s="8">
        <f t="shared" si="29"/>
        <v>17162.887500000001</v>
      </c>
      <c r="V200" s="8">
        <f t="shared" si="30"/>
        <v>17162.887500000001</v>
      </c>
      <c r="W200" s="8"/>
      <c r="X200" s="5" t="s">
        <v>268</v>
      </c>
      <c r="Y200" s="12" t="str">
        <f t="shared" si="31"/>
        <v>Nitocris|4|Caster|80|Arts|AoE|10298|13730|17163|17163|Instant Kill</v>
      </c>
    </row>
    <row r="201" spans="1:25" x14ac:dyDescent="0.25">
      <c r="A201" s="2">
        <v>120</v>
      </c>
      <c r="B201" t="s">
        <v>260</v>
      </c>
      <c r="C201" s="2">
        <v>4</v>
      </c>
      <c r="D201" s="13" t="s">
        <v>58</v>
      </c>
      <c r="E201" s="2">
        <v>100</v>
      </c>
      <c r="F201" s="17">
        <v>10970</v>
      </c>
      <c r="G201" s="3">
        <v>0.1</v>
      </c>
      <c r="H201" s="3">
        <v>0</v>
      </c>
      <c r="I201" s="6">
        <v>0</v>
      </c>
      <c r="J201" s="3">
        <v>0</v>
      </c>
      <c r="K201" s="3">
        <v>0</v>
      </c>
      <c r="L201" s="3">
        <v>0</v>
      </c>
      <c r="M201" s="3">
        <v>0</v>
      </c>
      <c r="N201" s="3" t="s">
        <v>26</v>
      </c>
      <c r="O201" s="2" t="s">
        <v>23</v>
      </c>
      <c r="P201" s="1">
        <v>4.5</v>
      </c>
      <c r="Q201" s="1">
        <v>6</v>
      </c>
      <c r="R201" s="1">
        <v>7.5</v>
      </c>
      <c r="S201" s="8">
        <f t="shared" si="27"/>
        <v>12254.814000000002</v>
      </c>
      <c r="T201" s="8">
        <f t="shared" si="28"/>
        <v>16339.752000000002</v>
      </c>
      <c r="U201" s="8">
        <f t="shared" si="29"/>
        <v>20424.690000000006</v>
      </c>
      <c r="V201" s="8">
        <f t="shared" si="30"/>
        <v>20424.690000000006</v>
      </c>
      <c r="W201" s="8"/>
      <c r="X201" s="5" t="s">
        <v>268</v>
      </c>
      <c r="Y201" s="12" t="str">
        <f t="shared" si="31"/>
        <v>Nitocris^|4|Caster|100|Arts|AoE|12255|16340|20425|20425|Instant Kill</v>
      </c>
    </row>
    <row r="202" spans="1:25" x14ac:dyDescent="0.25">
      <c r="A202" s="2">
        <v>121</v>
      </c>
      <c r="B202" t="s">
        <v>74</v>
      </c>
      <c r="C202" s="2">
        <v>4</v>
      </c>
      <c r="D202" s="13" t="s">
        <v>21</v>
      </c>
      <c r="E202" s="2">
        <v>80</v>
      </c>
      <c r="F202" s="17">
        <v>9949</v>
      </c>
      <c r="G202" s="3">
        <v>0.3</v>
      </c>
      <c r="H202" s="3">
        <v>0</v>
      </c>
      <c r="I202" s="6">
        <v>0</v>
      </c>
      <c r="J202" s="3">
        <v>0</v>
      </c>
      <c r="K202" s="3">
        <v>0</v>
      </c>
      <c r="L202" s="3">
        <v>0</v>
      </c>
      <c r="M202" s="3">
        <v>0</v>
      </c>
      <c r="N202" s="3" t="s">
        <v>26</v>
      </c>
      <c r="O202" s="2" t="s">
        <v>32</v>
      </c>
      <c r="P202" s="1">
        <v>9</v>
      </c>
      <c r="Q202" s="1">
        <v>12</v>
      </c>
      <c r="R202" s="1">
        <v>15</v>
      </c>
      <c r="S202" s="8">
        <f t="shared" si="27"/>
        <v>29436.849000000002</v>
      </c>
      <c r="T202" s="8">
        <f t="shared" si="28"/>
        <v>39249.131999999998</v>
      </c>
      <c r="U202" s="8">
        <f t="shared" si="29"/>
        <v>49061.415000000001</v>
      </c>
      <c r="V202" s="8">
        <f t="shared" si="30"/>
        <v>49061.415000000001</v>
      </c>
      <c r="W202" s="8"/>
      <c r="Y202" s="12" t="str">
        <f t="shared" si="31"/>
        <v>Lancelot|4|Saber|80|Arts|Single|29437|39249|49061|49061|</v>
      </c>
    </row>
    <row r="203" spans="1:25" x14ac:dyDescent="0.25">
      <c r="A203" s="2">
        <v>121</v>
      </c>
      <c r="B203" t="s">
        <v>132</v>
      </c>
      <c r="C203" s="2">
        <v>4</v>
      </c>
      <c r="D203" s="13" t="s">
        <v>21</v>
      </c>
      <c r="E203" s="2">
        <v>100</v>
      </c>
      <c r="F203" s="17">
        <v>12046</v>
      </c>
      <c r="G203" s="3">
        <v>0.3</v>
      </c>
      <c r="H203" s="3">
        <v>0</v>
      </c>
      <c r="I203" s="6">
        <v>0</v>
      </c>
      <c r="J203" s="3">
        <v>0</v>
      </c>
      <c r="K203" s="3">
        <v>0</v>
      </c>
      <c r="L203" s="3">
        <v>0</v>
      </c>
      <c r="M203" s="3">
        <v>0</v>
      </c>
      <c r="N203" s="3" t="s">
        <v>26</v>
      </c>
      <c r="O203" s="2" t="s">
        <v>32</v>
      </c>
      <c r="P203" s="1">
        <v>9</v>
      </c>
      <c r="Q203" s="1">
        <v>12</v>
      </c>
      <c r="R203" s="1">
        <v>15</v>
      </c>
      <c r="S203" s="8">
        <f t="shared" si="27"/>
        <v>35079.876000000004</v>
      </c>
      <c r="T203" s="8">
        <f t="shared" si="28"/>
        <v>46773.168000000005</v>
      </c>
      <c r="U203" s="8">
        <f t="shared" si="29"/>
        <v>58466.46</v>
      </c>
      <c r="V203" s="8">
        <f t="shared" si="30"/>
        <v>58466.46</v>
      </c>
      <c r="W203" s="8"/>
      <c r="Y203" s="12" t="str">
        <f t="shared" si="31"/>
        <v>Lancelot^|4|Saber|100|Arts|Single|35080|46773|58466|58466|</v>
      </c>
    </row>
    <row r="204" spans="1:25" x14ac:dyDescent="0.25">
      <c r="A204" s="2">
        <v>122</v>
      </c>
      <c r="B204" t="s">
        <v>261</v>
      </c>
      <c r="C204" s="2">
        <v>4</v>
      </c>
      <c r="D204" s="13" t="s">
        <v>36</v>
      </c>
      <c r="E204" s="2">
        <v>80</v>
      </c>
      <c r="F204" s="17">
        <v>9735</v>
      </c>
      <c r="G204" s="3">
        <v>0</v>
      </c>
      <c r="H204" s="3">
        <v>0</v>
      </c>
      <c r="I204" s="6">
        <v>0</v>
      </c>
      <c r="J204" s="3">
        <v>0</v>
      </c>
      <c r="K204" s="3">
        <v>0</v>
      </c>
      <c r="L204" s="3">
        <v>0</v>
      </c>
      <c r="M204" s="3">
        <v>0</v>
      </c>
      <c r="N204" s="3" t="s">
        <v>31</v>
      </c>
      <c r="O204" s="2" t="s">
        <v>32</v>
      </c>
      <c r="P204" s="1">
        <v>12</v>
      </c>
      <c r="Q204" s="1">
        <v>16</v>
      </c>
      <c r="R204" s="1">
        <v>20</v>
      </c>
      <c r="S204" s="8">
        <f t="shared" si="27"/>
        <v>22496.760000000002</v>
      </c>
      <c r="T204" s="8">
        <f t="shared" si="28"/>
        <v>29995.68</v>
      </c>
      <c r="U204" s="8">
        <f t="shared" si="29"/>
        <v>37494.6</v>
      </c>
      <c r="V204" s="8">
        <f t="shared" si="30"/>
        <v>37494.6</v>
      </c>
      <c r="W204" s="8"/>
      <c r="Y204" s="12" t="str">
        <f t="shared" si="31"/>
        <v>Tristan|4|Archer|80|Quick|Single|22497|29996|37495|37495|</v>
      </c>
    </row>
    <row r="205" spans="1:25" x14ac:dyDescent="0.25">
      <c r="A205" s="2">
        <v>122</v>
      </c>
      <c r="B205" t="s">
        <v>262</v>
      </c>
      <c r="C205" s="2">
        <v>4</v>
      </c>
      <c r="D205" s="13" t="s">
        <v>36</v>
      </c>
      <c r="E205" s="2">
        <v>100</v>
      </c>
      <c r="F205" s="17">
        <v>11787</v>
      </c>
      <c r="G205" s="3">
        <v>0</v>
      </c>
      <c r="H205" s="3">
        <v>0</v>
      </c>
      <c r="I205" s="6">
        <v>0</v>
      </c>
      <c r="J205" s="3">
        <v>0</v>
      </c>
      <c r="K205" s="3">
        <v>0</v>
      </c>
      <c r="L205" s="3">
        <v>0</v>
      </c>
      <c r="M205" s="3">
        <v>0</v>
      </c>
      <c r="N205" s="3" t="s">
        <v>31</v>
      </c>
      <c r="O205" s="2" t="s">
        <v>32</v>
      </c>
      <c r="P205" s="1">
        <v>12</v>
      </c>
      <c r="Q205" s="1">
        <v>16</v>
      </c>
      <c r="R205" s="1">
        <v>20</v>
      </c>
      <c r="S205" s="8">
        <f t="shared" si="27"/>
        <v>26801.035200000002</v>
      </c>
      <c r="T205" s="8">
        <f t="shared" si="28"/>
        <v>35734.713600000003</v>
      </c>
      <c r="U205" s="8">
        <f t="shared" si="29"/>
        <v>44668.392</v>
      </c>
      <c r="V205" s="8">
        <f t="shared" si="30"/>
        <v>44668.392</v>
      </c>
      <c r="W205" s="8"/>
      <c r="Y205" s="12" t="str">
        <f t="shared" si="31"/>
        <v>Tristan^|4|Archer|100|Quick|Single|26801|35735|44668|44668|</v>
      </c>
    </row>
    <row r="206" spans="1:25" x14ac:dyDescent="0.25">
      <c r="A206" s="2">
        <v>123</v>
      </c>
      <c r="B206" t="s">
        <v>263</v>
      </c>
      <c r="C206" s="2">
        <v>4</v>
      </c>
      <c r="D206" s="13" t="s">
        <v>21</v>
      </c>
      <c r="E206" s="2">
        <v>80</v>
      </c>
      <c r="F206" s="17">
        <v>10173</v>
      </c>
      <c r="G206" s="3">
        <v>0.25</v>
      </c>
      <c r="H206" s="3">
        <v>0.28999999999999998</v>
      </c>
      <c r="I206" s="6">
        <v>0</v>
      </c>
      <c r="J206" s="3">
        <v>0</v>
      </c>
      <c r="K206" s="3">
        <v>0</v>
      </c>
      <c r="L206" s="3">
        <v>0</v>
      </c>
      <c r="M206" s="3">
        <v>0</v>
      </c>
      <c r="N206" s="3" t="s">
        <v>22</v>
      </c>
      <c r="O206" s="2" t="s">
        <v>23</v>
      </c>
      <c r="P206" s="1">
        <v>3</v>
      </c>
      <c r="Q206" s="1">
        <v>4</v>
      </c>
      <c r="R206" s="1">
        <v>5</v>
      </c>
      <c r="S206" s="8">
        <f>P206*(F206+BonusAtk)*(VLOOKUP(N206,cardDmgValue,2,FALSE)*(1))*VLOOKUP(D206,classAtkBonus,2,FALSE)*0.23*(1+H206-I206)*(1+J206)</f>
        <v>14904.27945</v>
      </c>
      <c r="T206" s="8">
        <f>Q206*(F206+BonusAtk)*(VLOOKUP(N206,cardDmgValue,2,FALSE)*(1))*VLOOKUP(D206,classAtkBonus,2,FALSE)*0.23*(1+H206-I206)*(1+J206)</f>
        <v>19872.372600000002</v>
      </c>
      <c r="U206" s="8">
        <f>R206*(F206+BonusAtk)*(VLOOKUP(N206,cardDmgValue,2,FALSE)*(1))*VLOOKUP(D206,classAtkBonus,2,FALSE)*0.23*(1+H206-I206)*(1+J206)</f>
        <v>24840.465749999999</v>
      </c>
      <c r="V206" s="8">
        <f t="shared" si="30"/>
        <v>31050.5821875</v>
      </c>
      <c r="W206" s="8" t="s">
        <v>283</v>
      </c>
      <c r="X206" s="5" t="s">
        <v>264</v>
      </c>
      <c r="Y206" s="12" t="str">
        <f t="shared" si="31"/>
        <v>Gawain|4|Saber|80|Buster|AoE|14904|19872|24840|31051|Sunlight</v>
      </c>
    </row>
    <row r="207" spans="1:25" x14ac:dyDescent="0.25">
      <c r="A207" s="2">
        <v>123</v>
      </c>
      <c r="B207" t="s">
        <v>265</v>
      </c>
      <c r="C207" s="2">
        <v>4</v>
      </c>
      <c r="D207" s="13" t="s">
        <v>21</v>
      </c>
      <c r="E207" s="2">
        <v>100</v>
      </c>
      <c r="F207" s="17">
        <v>12317</v>
      </c>
      <c r="G207" s="3">
        <v>0.3</v>
      </c>
      <c r="H207" s="3">
        <v>0.32</v>
      </c>
      <c r="I207" s="6">
        <v>0</v>
      </c>
      <c r="J207" s="3">
        <v>0</v>
      </c>
      <c r="K207" s="3">
        <v>0</v>
      </c>
      <c r="L207" s="3">
        <v>0</v>
      </c>
      <c r="M207" s="3">
        <v>0</v>
      </c>
      <c r="N207" s="3" t="s">
        <v>22</v>
      </c>
      <c r="O207" t="s">
        <v>23</v>
      </c>
      <c r="P207" s="1">
        <v>3</v>
      </c>
      <c r="Q207" s="1">
        <v>4</v>
      </c>
      <c r="R207" s="1">
        <v>5</v>
      </c>
      <c r="S207" s="8">
        <f>P207*(F207+BonusAtk)*(VLOOKUP(N207,cardDmgValue,2,FALSE)*(1))*VLOOKUP(D207,classAtkBonus,2,FALSE)*0.23*(1+H207-I207)*(1+J207)</f>
        <v>18180.023400000002</v>
      </c>
      <c r="T207" s="8">
        <f>Q207*(F207+BonusAtk)*(VLOOKUP(N207,cardDmgValue,2,FALSE)*(1))*VLOOKUP(D207,classAtkBonus,2,FALSE)*0.23*(1+H207-I207)*(1+J207)</f>
        <v>24240.031200000001</v>
      </c>
      <c r="U207" s="8">
        <f>R207*(F207+BonusAtk)*(VLOOKUP(N207,cardDmgValue,2,FALSE)*(1))*VLOOKUP(D207,classAtkBonus,2,FALSE)*0.23*(1+H207-I207)*(1+J207)</f>
        <v>30300.039000000001</v>
      </c>
      <c r="V207" s="8">
        <f t="shared" si="30"/>
        <v>39390.050700000007</v>
      </c>
      <c r="W207" s="8" t="s">
        <v>283</v>
      </c>
      <c r="X207" s="5" t="s">
        <v>264</v>
      </c>
      <c r="Y207" s="12" t="str">
        <f t="shared" si="31"/>
        <v>Gawain^|4|Saber|100|Buster|AoE|18180|24240|30300|39390|Sunlight</v>
      </c>
    </row>
    <row r="208" spans="1:25" x14ac:dyDescent="0.25">
      <c r="A208" s="2">
        <v>124</v>
      </c>
      <c r="B208" t="s">
        <v>266</v>
      </c>
      <c r="C208" s="2">
        <v>3</v>
      </c>
      <c r="D208" s="13" t="s">
        <v>64</v>
      </c>
      <c r="E208" s="2">
        <v>70</v>
      </c>
      <c r="F208" s="17">
        <v>6636</v>
      </c>
      <c r="G208" s="3">
        <v>0</v>
      </c>
      <c r="H208" s="3">
        <v>0</v>
      </c>
      <c r="I208" s="6">
        <v>0</v>
      </c>
      <c r="J208" s="3">
        <v>0</v>
      </c>
      <c r="K208" s="3">
        <v>0</v>
      </c>
      <c r="L208" s="3">
        <v>0</v>
      </c>
      <c r="M208" s="3">
        <v>0</v>
      </c>
      <c r="N208" s="3" t="s">
        <v>26</v>
      </c>
      <c r="O208" t="s">
        <v>32</v>
      </c>
      <c r="P208" s="1">
        <v>9</v>
      </c>
      <c r="Q208" s="1">
        <v>12</v>
      </c>
      <c r="R208" s="1">
        <v>15</v>
      </c>
      <c r="S208" s="8">
        <f t="shared" ref="S208:S243" si="32">P208*(F208+BonusAtk)*(VLOOKUP(N208,cardDmgValue,2,FALSE)*(1+G208))*VLOOKUP(D208,classAtkBonus,2,FALSE)*0.23*(1+H208-I208)*(1+J208)</f>
        <v>14207.237999999999</v>
      </c>
      <c r="T208" s="8">
        <f t="shared" ref="T208:T243" si="33">Q208*(F208+BonusAtk)*(VLOOKUP(N208,cardDmgValue,2,FALSE)*(1+G208))*VLOOKUP(D208,classAtkBonus,2,FALSE)*0.23*(1+H208-I208)*(1+J208)</f>
        <v>18942.984</v>
      </c>
      <c r="U208" s="8">
        <f t="shared" ref="U208:U243" si="34">R208*(F208+BonusAtk)*(VLOOKUP(N208,cardDmgValue,2,FALSE)*(1+G208))*VLOOKUP(D208,classAtkBonus,2,FALSE)*0.23*(1+H208-I208)*(1+J208)</f>
        <v>23678.73</v>
      </c>
      <c r="V208" s="8">
        <f t="shared" si="30"/>
        <v>23678.73</v>
      </c>
      <c r="W208" s="8"/>
      <c r="X208" s="5" t="s">
        <v>268</v>
      </c>
      <c r="Y208" s="12" t="str">
        <f t="shared" si="31"/>
        <v>Hassan of Serenity|3|Assassin|70|Arts|Single|14207|18943|23679|23679|Instant Kill</v>
      </c>
    </row>
    <row r="209" spans="1:25" x14ac:dyDescent="0.25">
      <c r="A209" s="2">
        <v>124</v>
      </c>
      <c r="B209" t="s">
        <v>267</v>
      </c>
      <c r="C209" s="2">
        <v>3</v>
      </c>
      <c r="D209" s="13" t="s">
        <v>64</v>
      </c>
      <c r="E209" s="2">
        <v>100</v>
      </c>
      <c r="F209" s="17">
        <v>8981</v>
      </c>
      <c r="G209" s="3">
        <v>0</v>
      </c>
      <c r="H209" s="3">
        <v>0</v>
      </c>
      <c r="I209" s="6">
        <v>0</v>
      </c>
      <c r="J209" s="3">
        <v>0</v>
      </c>
      <c r="K209" s="3">
        <v>0</v>
      </c>
      <c r="L209" s="3">
        <v>0</v>
      </c>
      <c r="M209" s="3">
        <v>0</v>
      </c>
      <c r="N209" s="3" t="s">
        <v>26</v>
      </c>
      <c r="O209" t="s">
        <v>32</v>
      </c>
      <c r="P209" s="1">
        <v>9</v>
      </c>
      <c r="Q209" s="1">
        <v>12</v>
      </c>
      <c r="R209" s="1">
        <v>15</v>
      </c>
      <c r="S209" s="8">
        <f t="shared" si="32"/>
        <v>18575.973000000002</v>
      </c>
      <c r="T209" s="8">
        <f t="shared" si="33"/>
        <v>24767.964</v>
      </c>
      <c r="U209" s="8">
        <f t="shared" si="34"/>
        <v>30959.955000000002</v>
      </c>
      <c r="V209" s="8">
        <f t="shared" si="30"/>
        <v>30959.955000000002</v>
      </c>
      <c r="W209" s="8"/>
      <c r="X209" s="5" t="s">
        <v>268</v>
      </c>
      <c r="Y209" s="12" t="str">
        <f t="shared" si="31"/>
        <v>Hassan of Serenity^|3|Assassin|100|Arts|Single|18576|24768|30960|30960|Instant Kill</v>
      </c>
    </row>
    <row r="210" spans="1:25" x14ac:dyDescent="0.25">
      <c r="A210" s="2">
        <v>125</v>
      </c>
      <c r="B210" t="s">
        <v>272</v>
      </c>
      <c r="C210" s="2">
        <v>3</v>
      </c>
      <c r="D210" s="13" t="s">
        <v>36</v>
      </c>
      <c r="E210" s="2">
        <v>70</v>
      </c>
      <c r="F210" s="17">
        <v>7032</v>
      </c>
      <c r="G210" s="3">
        <v>0.25</v>
      </c>
      <c r="H210" s="3">
        <v>0</v>
      </c>
      <c r="I210" s="6">
        <v>0</v>
      </c>
      <c r="J210" s="3">
        <v>0</v>
      </c>
      <c r="K210" s="3">
        <v>0.5</v>
      </c>
      <c r="L210" s="3">
        <v>0</v>
      </c>
      <c r="M210" s="3">
        <v>0</v>
      </c>
      <c r="N210" s="3" t="s">
        <v>22</v>
      </c>
      <c r="O210" t="s">
        <v>23</v>
      </c>
      <c r="P210" s="1">
        <v>3</v>
      </c>
      <c r="Q210" s="1">
        <v>4</v>
      </c>
      <c r="R210" s="1">
        <v>5</v>
      </c>
      <c r="S210" s="8">
        <f t="shared" si="32"/>
        <v>9859.5393750000003</v>
      </c>
      <c r="T210" s="8">
        <f t="shared" si="33"/>
        <v>13146.0525</v>
      </c>
      <c r="U210" s="8">
        <f t="shared" si="34"/>
        <v>16432.565624999999</v>
      </c>
      <c r="V210" s="8">
        <f t="shared" si="30"/>
        <v>24648.848437499997</v>
      </c>
      <c r="W210" s="8"/>
      <c r="X210" s="5" t="s">
        <v>273</v>
      </c>
      <c r="Y210" s="12" t="str">
        <f t="shared" si="31"/>
        <v>Tawara Touta|3|Archer|70|Buster|AoE|9860|13146|16433|24649|Demon, NP 100%</v>
      </c>
    </row>
    <row r="211" spans="1:25" x14ac:dyDescent="0.25">
      <c r="A211" s="2">
        <v>125</v>
      </c>
      <c r="B211" t="s">
        <v>274</v>
      </c>
      <c r="C211" s="2">
        <v>3</v>
      </c>
      <c r="D211" s="13" t="s">
        <v>36</v>
      </c>
      <c r="E211" s="2">
        <v>100</v>
      </c>
      <c r="F211" s="17">
        <v>9517</v>
      </c>
      <c r="G211" s="3">
        <v>0.3</v>
      </c>
      <c r="H211" s="3">
        <v>0</v>
      </c>
      <c r="I211" s="6">
        <v>0</v>
      </c>
      <c r="J211" s="3">
        <v>0</v>
      </c>
      <c r="K211" s="3">
        <v>0.5</v>
      </c>
      <c r="L211" s="3">
        <v>0</v>
      </c>
      <c r="M211" s="3">
        <v>0</v>
      </c>
      <c r="N211" s="3" t="s">
        <v>22</v>
      </c>
      <c r="O211" t="s">
        <v>23</v>
      </c>
      <c r="P211" s="1">
        <v>3</v>
      </c>
      <c r="Q211" s="1">
        <v>4</v>
      </c>
      <c r="R211" s="1">
        <v>5</v>
      </c>
      <c r="S211" s="8">
        <f t="shared" si="32"/>
        <v>13430.310075000001</v>
      </c>
      <c r="T211" s="8">
        <f t="shared" si="33"/>
        <v>17907.080099999999</v>
      </c>
      <c r="U211" s="8">
        <f t="shared" si="34"/>
        <v>22383.850125000004</v>
      </c>
      <c r="V211" s="8">
        <f t="shared" si="30"/>
        <v>33575.77518750001</v>
      </c>
      <c r="W211" s="8"/>
      <c r="X211" s="5" t="s">
        <v>273</v>
      </c>
      <c r="Y211" s="12" t="str">
        <f t="shared" si="31"/>
        <v>Tawara Touta^|3|Archer|100|Buster|AoE|13430|17907|22384|33576|Demon, NP 100%</v>
      </c>
    </row>
    <row r="212" spans="1:25" x14ac:dyDescent="0.25">
      <c r="A212" s="2">
        <v>126</v>
      </c>
      <c r="B212" t="s">
        <v>275</v>
      </c>
      <c r="C212" s="2">
        <v>3</v>
      </c>
      <c r="D212" s="13" t="s">
        <v>21</v>
      </c>
      <c r="E212" s="2">
        <v>70</v>
      </c>
      <c r="F212" s="17">
        <v>7627</v>
      </c>
      <c r="G212" s="3">
        <v>0.3</v>
      </c>
      <c r="H212" s="3">
        <v>0</v>
      </c>
      <c r="I212" s="6">
        <v>0</v>
      </c>
      <c r="J212" s="3">
        <v>0.12</v>
      </c>
      <c r="K212" s="3">
        <v>0</v>
      </c>
      <c r="L212" s="3">
        <v>0</v>
      </c>
      <c r="M212" s="3">
        <v>0</v>
      </c>
      <c r="N212" s="3" t="s">
        <v>22</v>
      </c>
      <c r="O212" t="s">
        <v>32</v>
      </c>
      <c r="P212" s="1">
        <v>6</v>
      </c>
      <c r="Q212" s="1">
        <v>8</v>
      </c>
      <c r="R212" s="1">
        <v>10</v>
      </c>
      <c r="S212" s="8">
        <f t="shared" si="32"/>
        <v>25970.948640000006</v>
      </c>
      <c r="T212" s="8">
        <f t="shared" si="33"/>
        <v>34627.931520000013</v>
      </c>
      <c r="U212" s="8">
        <f t="shared" si="34"/>
        <v>43284.914400000016</v>
      </c>
      <c r="V212" s="8">
        <f t="shared" si="30"/>
        <v>43284.914400000016</v>
      </c>
      <c r="W212" s="8"/>
      <c r="X212" s="5" t="s">
        <v>218</v>
      </c>
      <c r="Y212" s="12" t="str">
        <f t="shared" si="31"/>
        <v>Bedivere|3|Saber|70|Buster|Single|25971|34628|43285|43285|NP 100%</v>
      </c>
    </row>
    <row r="213" spans="1:25" x14ac:dyDescent="0.25">
      <c r="A213" s="2">
        <v>126</v>
      </c>
      <c r="B213" t="s">
        <v>276</v>
      </c>
      <c r="C213" s="2">
        <v>3</v>
      </c>
      <c r="D213" s="13" t="s">
        <v>21</v>
      </c>
      <c r="E213" s="2">
        <v>100</v>
      </c>
      <c r="F213" s="17">
        <v>10322</v>
      </c>
      <c r="G213" s="3">
        <v>0.3</v>
      </c>
      <c r="H213" s="3">
        <v>0</v>
      </c>
      <c r="I213" s="6">
        <v>0</v>
      </c>
      <c r="J213" s="3">
        <v>0.16</v>
      </c>
      <c r="K213" s="3">
        <v>0</v>
      </c>
      <c r="L213" s="3">
        <v>0</v>
      </c>
      <c r="M213" s="3">
        <v>0</v>
      </c>
      <c r="N213" s="3" t="s">
        <v>22</v>
      </c>
      <c r="O213" t="s">
        <v>32</v>
      </c>
      <c r="P213" s="1">
        <v>6</v>
      </c>
      <c r="Q213" s="1">
        <v>8</v>
      </c>
      <c r="R213" s="1">
        <v>10</v>
      </c>
      <c r="S213" s="8">
        <f t="shared" si="32"/>
        <v>35311.086720000007</v>
      </c>
      <c r="T213" s="8">
        <f t="shared" si="33"/>
        <v>47081.448960000002</v>
      </c>
      <c r="U213" s="8">
        <f t="shared" si="34"/>
        <v>58851.811200000004</v>
      </c>
      <c r="V213" s="8">
        <f t="shared" si="30"/>
        <v>58851.811200000004</v>
      </c>
      <c r="W213" s="8"/>
      <c r="X213" s="5" t="s">
        <v>218</v>
      </c>
      <c r="Y213" s="12" t="str">
        <f t="shared" si="31"/>
        <v>Bedivere^|3|Saber|100|Buster|Single|35311|47081|58852|58852|NP 100%</v>
      </c>
    </row>
    <row r="214" spans="1:25" x14ac:dyDescent="0.25">
      <c r="A214" s="2">
        <v>127</v>
      </c>
      <c r="B214" t="s">
        <v>277</v>
      </c>
      <c r="C214" s="2">
        <v>5</v>
      </c>
      <c r="D214" s="13" t="s">
        <v>58</v>
      </c>
      <c r="E214" s="2">
        <v>90</v>
      </c>
      <c r="F214" s="17">
        <v>10598</v>
      </c>
      <c r="G214" s="3">
        <v>0.1</v>
      </c>
      <c r="H214" s="3">
        <v>0</v>
      </c>
      <c r="I214" s="6">
        <v>0</v>
      </c>
      <c r="J214" s="3">
        <v>0.55000000000000004</v>
      </c>
      <c r="K214" s="3">
        <v>0</v>
      </c>
      <c r="L214" s="3">
        <v>0</v>
      </c>
      <c r="M214" s="3">
        <v>0</v>
      </c>
      <c r="N214" s="3" t="s">
        <v>26</v>
      </c>
      <c r="O214" t="s">
        <v>23</v>
      </c>
      <c r="P214" s="1">
        <v>4.5</v>
      </c>
      <c r="Q214" s="1">
        <v>6</v>
      </c>
      <c r="R214" s="1">
        <v>7.5</v>
      </c>
      <c r="S214" s="8">
        <f t="shared" si="32"/>
        <v>18404.148510000003</v>
      </c>
      <c r="T214" s="8">
        <f t="shared" si="33"/>
        <v>24538.864680000002</v>
      </c>
      <c r="U214" s="8">
        <f t="shared" si="34"/>
        <v>30673.580850000006</v>
      </c>
      <c r="V214" s="8">
        <f t="shared" si="30"/>
        <v>30673.580850000006</v>
      </c>
      <c r="W214" s="8"/>
      <c r="X214" s="5" t="s">
        <v>296</v>
      </c>
      <c r="Y214" s="12" t="str">
        <f t="shared" si="31"/>
        <v>Leonardo Da Vinci|5|Caster|90|Arts|AoE|18404|24539|30674|30674|NP 100%, Ignores Defence</v>
      </c>
    </row>
    <row r="215" spans="1:25" x14ac:dyDescent="0.25">
      <c r="A215" s="2">
        <v>127</v>
      </c>
      <c r="B215" t="s">
        <v>278</v>
      </c>
      <c r="C215" s="2">
        <v>5</v>
      </c>
      <c r="D215" s="13" t="s">
        <v>58</v>
      </c>
      <c r="E215" s="2">
        <v>100</v>
      </c>
      <c r="F215" s="17">
        <v>11601</v>
      </c>
      <c r="G215" s="3">
        <v>0.1</v>
      </c>
      <c r="H215" s="3">
        <v>0</v>
      </c>
      <c r="I215" s="6">
        <v>0</v>
      </c>
      <c r="J215" s="3">
        <v>0.6</v>
      </c>
      <c r="K215" s="3">
        <v>0</v>
      </c>
      <c r="L215" s="3">
        <v>0</v>
      </c>
      <c r="M215" s="3">
        <v>0</v>
      </c>
      <c r="N215" s="3" t="s">
        <v>26</v>
      </c>
      <c r="O215" t="s">
        <v>23</v>
      </c>
      <c r="P215" s="1">
        <v>4.5</v>
      </c>
      <c r="Q215" s="1">
        <v>6</v>
      </c>
      <c r="R215" s="1">
        <v>7.5</v>
      </c>
      <c r="S215" s="8">
        <f t="shared" si="32"/>
        <v>20642.189040000005</v>
      </c>
      <c r="T215" s="8">
        <f t="shared" si="33"/>
        <v>27522.918720000005</v>
      </c>
      <c r="U215" s="8">
        <f t="shared" si="34"/>
        <v>34403.648400000005</v>
      </c>
      <c r="V215" s="8">
        <f t="shared" si="30"/>
        <v>34403.648400000005</v>
      </c>
      <c r="W215" s="8"/>
      <c r="X215" s="5" t="s">
        <v>296</v>
      </c>
      <c r="Y215" s="12" t="str">
        <f t="shared" si="31"/>
        <v>Leonardo Da Vinci^|5|Caster|100|Arts|AoE|20642|27523|34404|34404|NP 100%, Ignores Defence</v>
      </c>
    </row>
    <row r="216" spans="1:25" x14ac:dyDescent="0.25">
      <c r="A216" s="2">
        <v>128</v>
      </c>
      <c r="B216" t="s">
        <v>297</v>
      </c>
      <c r="C216" s="2">
        <v>5</v>
      </c>
      <c r="D216" s="13" t="s">
        <v>47</v>
      </c>
      <c r="E216" s="2">
        <v>90</v>
      </c>
      <c r="F216" s="17">
        <v>10726</v>
      </c>
      <c r="G216" s="3">
        <v>0</v>
      </c>
      <c r="H216" s="3">
        <v>0.15</v>
      </c>
      <c r="I216" s="6">
        <v>-0.25</v>
      </c>
      <c r="J216" s="3">
        <v>0</v>
      </c>
      <c r="K216" s="3">
        <v>0</v>
      </c>
      <c r="L216" s="3">
        <v>1.5</v>
      </c>
      <c r="M216" s="3">
        <v>0</v>
      </c>
      <c r="N216" s="3" t="s">
        <v>22</v>
      </c>
      <c r="O216" t="s">
        <v>32</v>
      </c>
      <c r="P216" s="1">
        <v>6</v>
      </c>
      <c r="Q216" s="1">
        <v>8</v>
      </c>
      <c r="R216" s="1">
        <v>10</v>
      </c>
      <c r="S216" s="8">
        <f t="shared" si="32"/>
        <v>35650.616399999999</v>
      </c>
      <c r="T216" s="8">
        <f t="shared" si="33"/>
        <v>47534.155200000001</v>
      </c>
      <c r="U216" s="8">
        <f t="shared" si="34"/>
        <v>59417.693999999996</v>
      </c>
      <c r="V216" s="8">
        <f t="shared" si="30"/>
        <v>89126.540999999997</v>
      </c>
      <c r="W216" s="8"/>
      <c r="X216" s="5" t="s">
        <v>218</v>
      </c>
      <c r="Y216" s="12" t="str">
        <f t="shared" si="31"/>
        <v>Tamamo no Mae|5|Lancer|90|Buster|Single|35651|47534|59418|89127|NP 100%</v>
      </c>
    </row>
    <row r="217" spans="1:25" x14ac:dyDescent="0.25">
      <c r="A217" s="2">
        <v>128</v>
      </c>
      <c r="B217" t="s">
        <v>297</v>
      </c>
      <c r="C217" s="2">
        <v>5</v>
      </c>
      <c r="D217" s="13" t="s">
        <v>47</v>
      </c>
      <c r="E217" s="2">
        <v>100</v>
      </c>
      <c r="F217" s="17">
        <v>11741</v>
      </c>
      <c r="G217" s="3">
        <v>0</v>
      </c>
      <c r="H217" s="3">
        <v>0.2</v>
      </c>
      <c r="I217" s="6">
        <v>-0.3</v>
      </c>
      <c r="J217" s="3">
        <v>0</v>
      </c>
      <c r="K217" s="3">
        <v>0</v>
      </c>
      <c r="L217" s="3">
        <v>1.5</v>
      </c>
      <c r="M217" s="3">
        <v>0</v>
      </c>
      <c r="N217" s="3" t="s">
        <v>22</v>
      </c>
      <c r="O217" t="s">
        <v>32</v>
      </c>
      <c r="P217" s="1">
        <v>6</v>
      </c>
      <c r="Q217" s="1">
        <v>8</v>
      </c>
      <c r="R217" s="1">
        <v>10</v>
      </c>
      <c r="S217" s="8">
        <f t="shared" si="32"/>
        <v>41506.242750000005</v>
      </c>
      <c r="T217" s="8">
        <f t="shared" si="33"/>
        <v>55341.657000000007</v>
      </c>
      <c r="U217" s="8">
        <f t="shared" si="34"/>
        <v>69177.071250000008</v>
      </c>
      <c r="V217" s="8">
        <f t="shared" si="30"/>
        <v>103765.60687500001</v>
      </c>
      <c r="W217" s="8"/>
      <c r="X217" s="5" t="s">
        <v>218</v>
      </c>
      <c r="Y217" s="12" t="str">
        <f t="shared" si="31"/>
        <v>Tamamo no Mae|5|Lancer|100|Buster|Single|41506|55342|69177|103766|NP 100%</v>
      </c>
    </row>
    <row r="218" spans="1:25" x14ac:dyDescent="0.25">
      <c r="A218" s="2">
        <v>129</v>
      </c>
      <c r="B218" t="s">
        <v>24</v>
      </c>
      <c r="C218" s="2">
        <v>5</v>
      </c>
      <c r="D218" s="13" t="s">
        <v>36</v>
      </c>
      <c r="E218" s="2">
        <v>90</v>
      </c>
      <c r="F218" s="17">
        <v>11276</v>
      </c>
      <c r="G218" s="3">
        <v>0.35</v>
      </c>
      <c r="H218" s="3">
        <v>0.13</v>
      </c>
      <c r="I218" s="6">
        <v>0</v>
      </c>
      <c r="J218" s="3">
        <v>0</v>
      </c>
      <c r="K218" s="3">
        <v>0</v>
      </c>
      <c r="L218" s="3">
        <v>0</v>
      </c>
      <c r="M218" s="3">
        <v>0</v>
      </c>
      <c r="N218" s="3" t="s">
        <v>26</v>
      </c>
      <c r="O218" t="s">
        <v>32</v>
      </c>
      <c r="P218" s="1">
        <v>9</v>
      </c>
      <c r="Q218" s="1">
        <v>12</v>
      </c>
      <c r="R218" s="1">
        <v>15</v>
      </c>
      <c r="S218" s="8">
        <f t="shared" ref="S218" si="35">P218*(F218+BonusAtk)*(VLOOKUP(N218,cardDmgValue,2,FALSE)*(1+G218))*VLOOKUP(D218,classAtkBonus,2,FALSE)*0.23*(1+H218-I218)*(1+J218)</f>
        <v>36796.721269500005</v>
      </c>
      <c r="T218" s="8">
        <f t="shared" ref="T218" si="36">Q218*(F218+BonusAtk)*(VLOOKUP(N218,cardDmgValue,2,FALSE)*(1+G218))*VLOOKUP(D218,classAtkBonus,2,FALSE)*0.23*(1+H218-I218)*(1+J218)</f>
        <v>49062.295026</v>
      </c>
      <c r="U218" s="8">
        <f t="shared" ref="U218" si="37">R218*(F218+BonusAtk)*(VLOOKUP(N218,cardDmgValue,2,FALSE)*(1+G218))*VLOOKUP(D218,classAtkBonus,2,FALSE)*0.23*(1+H218-I218)*(1+J218)</f>
        <v>61327.868782500002</v>
      </c>
      <c r="V218" s="8">
        <f t="shared" ref="V218" si="38">(R218+M218)*(F218+BonusAtk)*(VLOOKUP(N218,cardDmgValue,2,FALSE)*(1+G218))*VLOOKUP(D218,classAtkBonus,2,FALSE)*0.23*(1+H218-I218)*(1+J218+K218)*(1+IF(L218=0,0,L218-1))</f>
        <v>61327.868782500002</v>
      </c>
      <c r="W218" s="8"/>
      <c r="Y218" s="12" t="str">
        <f t="shared" ref="Y218:Y221" si="39">CONCATENATE(B218,"|",C218,"|",D218,"|",E218,"|",N218,"|",O218,"|",ROUND(S218,0),"|",ROUND(T218,0),"|",ROUND(U218,0),"|",ROUND(V218,0),"|",X218)</f>
        <v>Artoria Pendragon|5|Archer|90|Arts|Single|36797|49062|61328|61328|</v>
      </c>
    </row>
    <row r="219" spans="1:25" x14ac:dyDescent="0.25">
      <c r="A219" s="2">
        <v>129</v>
      </c>
      <c r="B219" t="s">
        <v>20</v>
      </c>
      <c r="C219" s="2">
        <v>5</v>
      </c>
      <c r="D219" s="13" t="s">
        <v>36</v>
      </c>
      <c r="E219" s="2">
        <v>100</v>
      </c>
      <c r="F219" s="17">
        <v>12343</v>
      </c>
      <c r="G219" s="3">
        <v>0.4</v>
      </c>
      <c r="H219" s="3">
        <v>0.18</v>
      </c>
      <c r="I219" s="6">
        <v>0</v>
      </c>
      <c r="J219" s="3">
        <v>0</v>
      </c>
      <c r="K219" s="3">
        <v>0</v>
      </c>
      <c r="L219" s="3">
        <v>0</v>
      </c>
      <c r="M219" s="3">
        <v>0</v>
      </c>
      <c r="N219" s="3" t="s">
        <v>26</v>
      </c>
      <c r="O219" t="s">
        <v>32</v>
      </c>
      <c r="P219" s="1">
        <v>9</v>
      </c>
      <c r="Q219" s="1">
        <v>12</v>
      </c>
      <c r="R219" s="1">
        <v>15</v>
      </c>
      <c r="S219" s="8">
        <f t="shared" ref="S219" si="40">P219*(F219+BonusAtk)*(VLOOKUP(N219,cardDmgValue,2,FALSE)*(1+G219))*VLOOKUP(D219,classAtkBonus,2,FALSE)*0.23*(1+H219-I219)*(1+J219)</f>
        <v>43314.357113999991</v>
      </c>
      <c r="T219" s="8">
        <f t="shared" ref="T219" si="41">Q219*(F219+BonusAtk)*(VLOOKUP(N219,cardDmgValue,2,FALSE)*(1+G219))*VLOOKUP(D219,classAtkBonus,2,FALSE)*0.23*(1+H219-I219)*(1+J219)</f>
        <v>57752.476152000003</v>
      </c>
      <c r="U219" s="8">
        <f t="shared" ref="U219" si="42">R219*(F219+BonusAtk)*(VLOOKUP(N219,cardDmgValue,2,FALSE)*(1+G219))*VLOOKUP(D219,classAtkBonus,2,FALSE)*0.23*(1+H219-I219)*(1+J219)</f>
        <v>72190.595189999993</v>
      </c>
      <c r="V219" s="8">
        <f t="shared" ref="V219" si="43">(R219+M219)*(F219+BonusAtk)*(VLOOKUP(N219,cardDmgValue,2,FALSE)*(1+G219))*VLOOKUP(D219,classAtkBonus,2,FALSE)*0.23*(1+H219-I219)*(1+J219+K219)*(1+IF(L219=0,0,L219-1))</f>
        <v>72190.595189999993</v>
      </c>
      <c r="W219" s="8"/>
      <c r="Y219" s="12" t="str">
        <f t="shared" si="39"/>
        <v>Artoria Pendragon^|5|Archer|100|Arts|Single|43314|57752|72191|72191|</v>
      </c>
    </row>
    <row r="220" spans="1:25" x14ac:dyDescent="0.25">
      <c r="A220" s="2">
        <v>130</v>
      </c>
      <c r="B220" t="s">
        <v>56</v>
      </c>
      <c r="C220" s="2">
        <v>4</v>
      </c>
      <c r="D220" s="13" t="s">
        <v>58</v>
      </c>
      <c r="E220" s="2">
        <v>80</v>
      </c>
      <c r="F220" s="17">
        <v>9060</v>
      </c>
      <c r="G220" s="3">
        <v>0.1</v>
      </c>
      <c r="H220" s="3">
        <v>0.14499999999999999</v>
      </c>
      <c r="I220" s="6">
        <v>0</v>
      </c>
      <c r="J220" s="3">
        <v>0</v>
      </c>
      <c r="K220" s="3">
        <v>0</v>
      </c>
      <c r="L220" s="3">
        <v>0</v>
      </c>
      <c r="M220" s="3">
        <v>0</v>
      </c>
      <c r="N220" s="3" t="s">
        <v>26</v>
      </c>
      <c r="O220" t="s">
        <v>23</v>
      </c>
      <c r="P220" s="1">
        <v>4.5</v>
      </c>
      <c r="Q220" s="1">
        <v>6</v>
      </c>
      <c r="R220" s="1">
        <v>7.5</v>
      </c>
      <c r="S220" s="8">
        <f t="shared" ref="S220:S221" si="44">P220*(F220+BonusAtk)*(VLOOKUP(N220,cardDmgValue,2,FALSE)*(1+G220))*VLOOKUP(D220,classAtkBonus,2,FALSE)*0.23*(1+H220-I220)*(1+J220)</f>
        <v>11790.903712500003</v>
      </c>
      <c r="T220" s="8">
        <f t="shared" ref="T220:T221" si="45">Q220*(F220+BonusAtk)*(VLOOKUP(N220,cardDmgValue,2,FALSE)*(1+G220))*VLOOKUP(D220,classAtkBonus,2,FALSE)*0.23*(1+H220-I220)*(1+J220)</f>
        <v>15721.204950000001</v>
      </c>
      <c r="U220" s="8">
        <f t="shared" ref="U220:U221" si="46">R220*(F220+BonusAtk)*(VLOOKUP(N220,cardDmgValue,2,FALSE)*(1+G220))*VLOOKUP(D220,classAtkBonus,2,FALSE)*0.23*(1+H220-I220)*(1+J220)</f>
        <v>19651.506187500003</v>
      </c>
      <c r="V220" s="8">
        <f t="shared" ref="V220:V221" si="47">(R220+M220)*(F220+BonusAtk)*(VLOOKUP(N220,cardDmgValue,2,FALSE)*(1+G220))*VLOOKUP(D220,classAtkBonus,2,FALSE)*0.23*(1+H220-I220)*(1+J220+K220)*(1+IF(L220=0,0,L220-1))</f>
        <v>19651.506187500003</v>
      </c>
      <c r="W220" s="8"/>
      <c r="Y220" s="12" t="str">
        <f t="shared" si="39"/>
        <v>Marie Antoinette|4|Caster|80|Arts|AoE|11791|15721|19652|19652|</v>
      </c>
    </row>
    <row r="221" spans="1:25" x14ac:dyDescent="0.25">
      <c r="A221" s="2">
        <v>130</v>
      </c>
      <c r="B221" t="s">
        <v>120</v>
      </c>
      <c r="C221" s="2">
        <v>4</v>
      </c>
      <c r="D221" s="13" t="s">
        <v>58</v>
      </c>
      <c r="E221" s="2">
        <v>100</v>
      </c>
      <c r="F221" s="17">
        <v>10970</v>
      </c>
      <c r="G221" s="3">
        <v>0.1</v>
      </c>
      <c r="H221" s="3">
        <v>0.19500000000000001</v>
      </c>
      <c r="I221" s="6">
        <v>0</v>
      </c>
      <c r="J221" s="3">
        <v>0</v>
      </c>
      <c r="K221" s="3">
        <v>0</v>
      </c>
      <c r="L221" s="3">
        <v>0</v>
      </c>
      <c r="M221" s="3">
        <v>0</v>
      </c>
      <c r="N221" s="3" t="s">
        <v>26</v>
      </c>
      <c r="O221" t="s">
        <v>23</v>
      </c>
      <c r="P221" s="1">
        <v>4.5</v>
      </c>
      <c r="Q221" s="1">
        <v>6</v>
      </c>
      <c r="R221" s="1">
        <v>7.5</v>
      </c>
      <c r="S221" s="8">
        <f t="shared" si="44"/>
        <v>14644.502730000004</v>
      </c>
      <c r="T221" s="8">
        <f t="shared" si="45"/>
        <v>19526.003640000003</v>
      </c>
      <c r="U221" s="8">
        <f t="shared" si="46"/>
        <v>24407.504550000009</v>
      </c>
      <c r="V221" s="8">
        <f t="shared" si="47"/>
        <v>24407.504550000009</v>
      </c>
      <c r="W221" s="8"/>
      <c r="Y221" s="12" t="str">
        <f t="shared" si="39"/>
        <v>Marie Antoinette^|4|Caster|100|Arts|AoE|14645|19526|24408|24408|</v>
      </c>
    </row>
    <row r="222" spans="1:25" x14ac:dyDescent="0.25">
      <c r="A222" s="2">
        <v>131</v>
      </c>
      <c r="B222" t="s">
        <v>154</v>
      </c>
      <c r="C222" s="2">
        <v>4</v>
      </c>
      <c r="D222" s="13" t="s">
        <v>36</v>
      </c>
      <c r="E222" s="2">
        <v>80</v>
      </c>
      <c r="F222" s="17">
        <v>9446</v>
      </c>
      <c r="G222" s="3">
        <v>0</v>
      </c>
      <c r="H222" s="3">
        <v>0.315</v>
      </c>
      <c r="I222" s="6">
        <v>0</v>
      </c>
      <c r="J222" s="3">
        <v>0</v>
      </c>
      <c r="K222" s="3">
        <v>0</v>
      </c>
      <c r="L222" s="3">
        <v>0</v>
      </c>
      <c r="M222" s="3">
        <v>6</v>
      </c>
      <c r="N222" s="3" t="s">
        <v>22</v>
      </c>
      <c r="O222" t="s">
        <v>32</v>
      </c>
      <c r="P222" s="1">
        <v>6</v>
      </c>
      <c r="Q222" s="1">
        <v>8</v>
      </c>
      <c r="R222" s="1">
        <v>10</v>
      </c>
      <c r="S222" s="8">
        <f t="shared" si="32"/>
        <v>26986.948109999998</v>
      </c>
      <c r="T222" s="8">
        <f t="shared" si="33"/>
        <v>35982.597479999997</v>
      </c>
      <c r="U222" s="8">
        <f t="shared" si="34"/>
        <v>44978.246849999996</v>
      </c>
      <c r="V222" s="8">
        <f t="shared" si="30"/>
        <v>71965.194959999993</v>
      </c>
      <c r="W222" s="8" t="s">
        <v>283</v>
      </c>
      <c r="X222" s="5" t="s">
        <v>281</v>
      </c>
      <c r="Y222" s="12" t="str">
        <f t="shared" si="31"/>
        <v>Anne Bonny &amp; Mary Read|4|Archer|80|Buster|Single|26987|35983|44978|71965|Low HP</v>
      </c>
    </row>
    <row r="223" spans="1:25" x14ac:dyDescent="0.25">
      <c r="A223" s="2">
        <v>131</v>
      </c>
      <c r="B223" t="s">
        <v>155</v>
      </c>
      <c r="C223" s="2">
        <v>4</v>
      </c>
      <c r="D223" s="13" t="s">
        <v>36</v>
      </c>
      <c r="E223" s="2">
        <v>100</v>
      </c>
      <c r="F223" s="17">
        <v>11437</v>
      </c>
      <c r="G223" s="3">
        <v>0</v>
      </c>
      <c r="H223" s="3">
        <v>0.45</v>
      </c>
      <c r="I223" s="6">
        <v>0</v>
      </c>
      <c r="J223" s="3">
        <v>0</v>
      </c>
      <c r="K223" s="3">
        <v>0</v>
      </c>
      <c r="L223" s="3">
        <v>0</v>
      </c>
      <c r="M223" s="3">
        <v>6</v>
      </c>
      <c r="N223" s="3" t="s">
        <v>22</v>
      </c>
      <c r="O223" t="s">
        <v>32</v>
      </c>
      <c r="P223" s="1">
        <v>6</v>
      </c>
      <c r="Q223" s="1">
        <v>8</v>
      </c>
      <c r="R223" s="1">
        <v>10</v>
      </c>
      <c r="S223" s="8">
        <f t="shared" si="32"/>
        <v>35434.658474999997</v>
      </c>
      <c r="T223" s="8">
        <f t="shared" si="33"/>
        <v>47246.211299999995</v>
      </c>
      <c r="U223" s="8">
        <f t="shared" si="34"/>
        <v>59057.764125000002</v>
      </c>
      <c r="V223" s="8">
        <f t="shared" si="30"/>
        <v>94492.422599999991</v>
      </c>
      <c r="W223" s="8" t="s">
        <v>283</v>
      </c>
      <c r="X223" s="5" t="s">
        <v>281</v>
      </c>
      <c r="Y223" s="12" t="str">
        <f t="shared" si="31"/>
        <v>Anne Bonny &amp; Mary Read^|4|Archer|100|Buster|Single|35435|47246|59058|94492|Low HP</v>
      </c>
    </row>
    <row r="224" spans="1:25" x14ac:dyDescent="0.25">
      <c r="A224" s="2">
        <v>132</v>
      </c>
      <c r="B224" t="s">
        <v>181</v>
      </c>
      <c r="C224" s="2">
        <v>4</v>
      </c>
      <c r="D224" s="13" t="s">
        <v>51</v>
      </c>
      <c r="E224" s="2">
        <v>80</v>
      </c>
      <c r="F224" s="17">
        <v>9212</v>
      </c>
      <c r="G224" s="3">
        <v>0.3</v>
      </c>
      <c r="H224" s="3">
        <v>0</v>
      </c>
      <c r="I224" s="6">
        <v>0</v>
      </c>
      <c r="J224" s="3">
        <v>0</v>
      </c>
      <c r="K224" s="3">
        <v>0</v>
      </c>
      <c r="L224" s="3">
        <v>0</v>
      </c>
      <c r="M224" s="3">
        <v>0</v>
      </c>
      <c r="N224" s="3" t="s">
        <v>26</v>
      </c>
      <c r="O224" t="s">
        <v>23</v>
      </c>
      <c r="P224" s="1">
        <v>4.5</v>
      </c>
      <c r="Q224" s="1">
        <v>6</v>
      </c>
      <c r="R224" s="1">
        <v>7.5</v>
      </c>
      <c r="S224" s="8">
        <f t="shared" si="32"/>
        <v>13726.791000000001</v>
      </c>
      <c r="T224" s="8">
        <f t="shared" si="33"/>
        <v>18302.388000000003</v>
      </c>
      <c r="U224" s="8">
        <f t="shared" si="34"/>
        <v>22877.985000000001</v>
      </c>
      <c r="V224" s="8">
        <f t="shared" si="30"/>
        <v>22877.985000000001</v>
      </c>
      <c r="W224" s="8"/>
      <c r="Y224" s="12" t="str">
        <f t="shared" si="31"/>
        <v>Mordred|4|Rider|80|Arts|AoE|13727|18302|22878|22878|</v>
      </c>
    </row>
    <row r="225" spans="1:25" x14ac:dyDescent="0.25">
      <c r="A225" s="2">
        <v>132</v>
      </c>
      <c r="B225" t="s">
        <v>183</v>
      </c>
      <c r="C225" s="2">
        <v>4</v>
      </c>
      <c r="D225" s="13" t="s">
        <v>51</v>
      </c>
      <c r="E225" s="2">
        <v>100</v>
      </c>
      <c r="F225" s="17">
        <v>11154</v>
      </c>
      <c r="G225" s="3">
        <v>0.35</v>
      </c>
      <c r="H225" s="3">
        <v>0</v>
      </c>
      <c r="I225" s="6">
        <v>0</v>
      </c>
      <c r="J225" s="3">
        <v>0</v>
      </c>
      <c r="K225" s="3">
        <v>0</v>
      </c>
      <c r="L225" s="3">
        <v>0</v>
      </c>
      <c r="M225" s="3">
        <v>0</v>
      </c>
      <c r="N225" s="3" t="s">
        <v>26</v>
      </c>
      <c r="O225" t="s">
        <v>23</v>
      </c>
      <c r="P225" s="1">
        <v>4.5</v>
      </c>
      <c r="Q225" s="1">
        <v>6</v>
      </c>
      <c r="R225" s="1">
        <v>7.5</v>
      </c>
      <c r="S225" s="8">
        <f t="shared" si="32"/>
        <v>16968.204000000002</v>
      </c>
      <c r="T225" s="8">
        <f t="shared" si="33"/>
        <v>22624.272000000004</v>
      </c>
      <c r="U225" s="8">
        <f t="shared" si="34"/>
        <v>28280.340000000004</v>
      </c>
      <c r="V225" s="8">
        <f t="shared" si="30"/>
        <v>28280.340000000004</v>
      </c>
      <c r="W225" s="8"/>
      <c r="Y225" s="12" t="str">
        <f t="shared" si="31"/>
        <v>Mordred^|4|Rider|100|Arts|AoE|16968|22624|28280|28280|</v>
      </c>
    </row>
    <row r="226" spans="1:25" x14ac:dyDescent="0.25">
      <c r="A226" s="2">
        <v>133</v>
      </c>
      <c r="B226" t="s">
        <v>165</v>
      </c>
      <c r="C226" s="2">
        <v>4</v>
      </c>
      <c r="D226" s="13" t="s">
        <v>64</v>
      </c>
      <c r="E226" s="2">
        <v>80</v>
      </c>
      <c r="F226" s="17">
        <v>9049</v>
      </c>
      <c r="G226" s="3">
        <v>0.4</v>
      </c>
      <c r="H226" s="3">
        <v>0</v>
      </c>
      <c r="I226" s="6">
        <v>0</v>
      </c>
      <c r="J226" s="3">
        <v>0</v>
      </c>
      <c r="K226" s="3">
        <v>0</v>
      </c>
      <c r="L226" s="3">
        <v>0</v>
      </c>
      <c r="M226" s="3">
        <v>0</v>
      </c>
      <c r="N226" s="3" t="s">
        <v>31</v>
      </c>
      <c r="O226" t="s">
        <v>23</v>
      </c>
      <c r="P226" s="1">
        <v>6</v>
      </c>
      <c r="Q226" s="1">
        <v>8</v>
      </c>
      <c r="R226" s="1">
        <v>10</v>
      </c>
      <c r="S226" s="8">
        <f t="shared" si="32"/>
        <v>13964.650559999998</v>
      </c>
      <c r="T226" s="8">
        <f t="shared" si="33"/>
        <v>18619.534079999998</v>
      </c>
      <c r="U226" s="8">
        <f t="shared" si="34"/>
        <v>23274.417600000001</v>
      </c>
      <c r="V226" s="8">
        <f t="shared" si="30"/>
        <v>23274.417600000001</v>
      </c>
      <c r="W226" s="8"/>
      <c r="X226" s="5" t="s">
        <v>268</v>
      </c>
      <c r="Y226" s="12" t="str">
        <f t="shared" si="31"/>
        <v>Scathach|4|Assassin|80|Quick|AoE|13965|18620|23274|23274|Instant Kill</v>
      </c>
    </row>
    <row r="227" spans="1:25" x14ac:dyDescent="0.25">
      <c r="A227" s="2">
        <v>133</v>
      </c>
      <c r="B227" t="s">
        <v>166</v>
      </c>
      <c r="C227" s="2">
        <v>4</v>
      </c>
      <c r="D227" s="13" t="s">
        <v>64</v>
      </c>
      <c r="E227" s="2">
        <v>100</v>
      </c>
      <c r="F227" s="17">
        <v>10956</v>
      </c>
      <c r="G227" s="3">
        <v>0.5</v>
      </c>
      <c r="H227" s="3">
        <v>0</v>
      </c>
      <c r="I227" s="6">
        <v>0</v>
      </c>
      <c r="J227" s="3">
        <v>0</v>
      </c>
      <c r="K227" s="3">
        <v>0</v>
      </c>
      <c r="L227" s="3">
        <v>0</v>
      </c>
      <c r="M227" s="3">
        <v>0</v>
      </c>
      <c r="N227" s="3" t="s">
        <v>31</v>
      </c>
      <c r="O227" t="s">
        <v>23</v>
      </c>
      <c r="P227" s="1">
        <v>6</v>
      </c>
      <c r="Q227" s="1">
        <v>8</v>
      </c>
      <c r="R227" s="1">
        <v>10</v>
      </c>
      <c r="S227" s="8">
        <f t="shared" si="32"/>
        <v>17804.318400000004</v>
      </c>
      <c r="T227" s="8">
        <f t="shared" si="33"/>
        <v>23739.091200000006</v>
      </c>
      <c r="U227" s="8">
        <f t="shared" si="34"/>
        <v>29673.864000000009</v>
      </c>
      <c r="V227" s="8">
        <f t="shared" si="30"/>
        <v>29673.864000000009</v>
      </c>
      <c r="W227" s="8"/>
      <c r="X227" s="5" t="s">
        <v>268</v>
      </c>
      <c r="Y227" s="12" t="str">
        <f t="shared" si="31"/>
        <v>Scathach^|4|Assassin|100|Quick|AoE|17804|23739|29674|29674|Instant Kill</v>
      </c>
    </row>
    <row r="228" spans="1:25" x14ac:dyDescent="0.25">
      <c r="A228" s="2">
        <v>134</v>
      </c>
      <c r="B228" t="s">
        <v>138</v>
      </c>
      <c r="C228" s="2">
        <v>4</v>
      </c>
      <c r="D228" s="13" t="s">
        <v>47</v>
      </c>
      <c r="E228" s="2">
        <v>80</v>
      </c>
      <c r="F228" s="17">
        <v>8936</v>
      </c>
      <c r="G228" s="3">
        <v>0.37</v>
      </c>
      <c r="H228" s="3">
        <v>0</v>
      </c>
      <c r="I228" s="6">
        <v>-0.25</v>
      </c>
      <c r="J228" s="3">
        <v>0</v>
      </c>
      <c r="K228" s="3">
        <v>0</v>
      </c>
      <c r="L228" s="3">
        <v>0</v>
      </c>
      <c r="M228" s="3">
        <v>0</v>
      </c>
      <c r="N228" s="3" t="s">
        <v>22</v>
      </c>
      <c r="O228" t="s">
        <v>32</v>
      </c>
      <c r="P228" s="1">
        <v>6</v>
      </c>
      <c r="Q228" s="1">
        <v>8</v>
      </c>
      <c r="R228" s="1">
        <v>10</v>
      </c>
      <c r="S228" s="8">
        <f t="shared" si="32"/>
        <v>36945.750712500005</v>
      </c>
      <c r="T228" s="8">
        <f t="shared" si="33"/>
        <v>49261.000950000009</v>
      </c>
      <c r="U228" s="8">
        <f t="shared" si="34"/>
        <v>61576.251187500013</v>
      </c>
      <c r="V228" s="8">
        <f t="shared" si="30"/>
        <v>61576.251187500013</v>
      </c>
      <c r="W228" s="8"/>
      <c r="Y228" s="12" t="str">
        <f t="shared" si="31"/>
        <v>Kiyohime|4|Lancer|80|Buster|Single|36946|49261|61576|61576|</v>
      </c>
    </row>
    <row r="229" spans="1:25" x14ac:dyDescent="0.25">
      <c r="A229" s="2">
        <v>134</v>
      </c>
      <c r="B229" t="s">
        <v>138</v>
      </c>
      <c r="C229" s="2">
        <v>4</v>
      </c>
      <c r="D229" s="13" t="s">
        <v>47</v>
      </c>
      <c r="E229" s="2">
        <v>100</v>
      </c>
      <c r="F229" s="17">
        <v>10820</v>
      </c>
      <c r="G229" s="3">
        <v>0.42</v>
      </c>
      <c r="H229" s="3">
        <v>0</v>
      </c>
      <c r="I229" s="6">
        <v>-0.3</v>
      </c>
      <c r="J229" s="3">
        <v>0</v>
      </c>
      <c r="K229" s="3">
        <v>0</v>
      </c>
      <c r="L229" s="3">
        <v>0</v>
      </c>
      <c r="M229" s="3">
        <v>0</v>
      </c>
      <c r="N229" s="3" t="s">
        <v>22</v>
      </c>
      <c r="O229" t="s">
        <v>32</v>
      </c>
      <c r="P229" s="1">
        <v>6</v>
      </c>
      <c r="Q229" s="1">
        <v>8</v>
      </c>
      <c r="R229" s="1">
        <v>10</v>
      </c>
      <c r="S229" s="8">
        <f t="shared" si="32"/>
        <v>47385.038610000003</v>
      </c>
      <c r="T229" s="8">
        <f t="shared" si="33"/>
        <v>63180.051479999995</v>
      </c>
      <c r="U229" s="8">
        <f t="shared" si="34"/>
        <v>78975.064350000015</v>
      </c>
      <c r="V229" s="8">
        <f t="shared" si="30"/>
        <v>78975.064350000015</v>
      </c>
      <c r="W229" s="8"/>
      <c r="Y229" s="12" t="str">
        <f t="shared" si="31"/>
        <v>Kiyohime|4|Lancer|100|Buster|Single|47385|63180|78975|78975|</v>
      </c>
    </row>
    <row r="230" spans="1:25" x14ac:dyDescent="0.25">
      <c r="A230" s="2">
        <v>135</v>
      </c>
      <c r="B230" t="s">
        <v>299</v>
      </c>
      <c r="C230" s="2">
        <v>4</v>
      </c>
      <c r="D230" s="13" t="s">
        <v>80</v>
      </c>
      <c r="E230" s="2">
        <v>80</v>
      </c>
      <c r="F230">
        <v>9546</v>
      </c>
      <c r="G230" s="3">
        <v>0</v>
      </c>
      <c r="H230" s="3">
        <v>0.15</v>
      </c>
      <c r="I230" s="3">
        <v>-0.1</v>
      </c>
      <c r="J230" s="3">
        <v>0</v>
      </c>
      <c r="K230" s="3">
        <v>0.75</v>
      </c>
      <c r="L230" s="3">
        <v>0</v>
      </c>
      <c r="M230" s="3">
        <v>0</v>
      </c>
      <c r="N230" s="3" t="s">
        <v>22</v>
      </c>
      <c r="O230" t="s">
        <v>32</v>
      </c>
      <c r="P230" s="1">
        <v>6</v>
      </c>
      <c r="Q230" s="1">
        <v>8</v>
      </c>
      <c r="R230" s="1">
        <v>10</v>
      </c>
      <c r="S230" s="8">
        <f>P230*(F230+BonusAtk)*(VLOOKUP(N230,cardDmgValue,2,FALSE)*(1+G230))*VLOOKUP(D230,classAtkBonus,2,FALSE)*0.23*(1-I230)*(1+J230)</f>
        <v>26389.519200000002</v>
      </c>
      <c r="T230" s="8">
        <f>Q230*(F230+BonusAtk)*(VLOOKUP(N230,cardDmgValue,2,FALSE)*(1+G230))*VLOOKUP(D230,classAtkBonus,2,FALSE)*0.23*(1-I230)*(1+J230)</f>
        <v>35186.025600000008</v>
      </c>
      <c r="U230" s="8">
        <f>R230*(F230+BonusAtk)*(VLOOKUP(N230,cardDmgValue,2,FALSE)*(1+G230))*VLOOKUP(D230,classAtkBonus,2,FALSE)*0.23*(1-I230)*(1+J230)</f>
        <v>43982.532000000007</v>
      </c>
      <c r="V230" s="8">
        <f t="shared" si="30"/>
        <v>87465.262499999997</v>
      </c>
      <c r="W230" s="8" t="s">
        <v>283</v>
      </c>
      <c r="X230" s="5" t="s">
        <v>305</v>
      </c>
      <c r="Y230" s="12" t="str">
        <f t="shared" si="31"/>
        <v>Saint Martha|4|Ruler|80|Buster|Single|26390|35186|43983|87465|Water/Beach, Demon/Divine/Undead, NP 100%</v>
      </c>
    </row>
    <row r="231" spans="1:25" x14ac:dyDescent="0.25">
      <c r="A231" s="2">
        <v>135</v>
      </c>
      <c r="B231" t="s">
        <v>300</v>
      </c>
      <c r="C231" s="2">
        <v>4</v>
      </c>
      <c r="D231" s="13" t="s">
        <v>80</v>
      </c>
      <c r="E231" s="2">
        <v>100</v>
      </c>
      <c r="F231">
        <v>11558</v>
      </c>
      <c r="G231" s="3">
        <v>0</v>
      </c>
      <c r="H231" s="3">
        <v>0.2</v>
      </c>
      <c r="I231" s="3">
        <v>-0.1</v>
      </c>
      <c r="J231" s="3">
        <v>0</v>
      </c>
      <c r="K231" s="3">
        <v>1</v>
      </c>
      <c r="L231" s="3">
        <v>0</v>
      </c>
      <c r="M231" s="3">
        <v>0</v>
      </c>
      <c r="N231" s="3" t="s">
        <v>22</v>
      </c>
      <c r="O231" t="s">
        <v>32</v>
      </c>
      <c r="P231" s="1">
        <v>6</v>
      </c>
      <c r="Q231" s="1">
        <v>8</v>
      </c>
      <c r="R231" s="1">
        <v>10</v>
      </c>
      <c r="S231" s="8">
        <f>P231*(F231+BonusAtk)*(VLOOKUP(N231,cardDmgValue,2,FALSE)*(1+G231))*VLOOKUP(D231,classAtkBonus,2,FALSE)*0.23*(1-I231)*(1+J231)</f>
        <v>31428.975600000009</v>
      </c>
      <c r="T231" s="8">
        <f>Q231*(F231+BonusAtk)*(VLOOKUP(N231,cardDmgValue,2,FALSE)*(1+G231))*VLOOKUP(D231,classAtkBonus,2,FALSE)*0.23*(1-I231)*(1+J231)</f>
        <v>41905.300800000005</v>
      </c>
      <c r="U231" s="8">
        <f>R231*(F231+BonusAtk)*(VLOOKUP(N231,cardDmgValue,2,FALSE)*(1+G231))*VLOOKUP(D231,classAtkBonus,2,FALSE)*0.23*(1-I231)*(1+J231)</f>
        <v>52381.626000000018</v>
      </c>
      <c r="V231" s="8">
        <f t="shared" si="30"/>
        <v>123811.11600000004</v>
      </c>
      <c r="W231" s="8" t="s">
        <v>283</v>
      </c>
      <c r="X231" s="5" t="s">
        <v>305</v>
      </c>
      <c r="Y231" s="12" t="str">
        <f t="shared" si="31"/>
        <v>Saint Martha^|4|Ruler|100|Buster|Single|31429|41905|52382|123811|Water/Beach, Demon/Divine/Undead, NP 100%</v>
      </c>
    </row>
    <row r="232" spans="1:25" x14ac:dyDescent="0.25">
      <c r="A232" s="2">
        <v>136</v>
      </c>
      <c r="B232" t="s">
        <v>301</v>
      </c>
      <c r="C232" s="2">
        <v>5</v>
      </c>
      <c r="D232" s="13" t="s">
        <v>58</v>
      </c>
      <c r="E232" s="2">
        <v>90</v>
      </c>
      <c r="F232" s="15">
        <v>10857</v>
      </c>
      <c r="G232" s="3">
        <v>0.6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 t="s">
        <v>22</v>
      </c>
      <c r="O232" t="s">
        <v>32</v>
      </c>
      <c r="P232" s="1">
        <v>6</v>
      </c>
      <c r="Q232" s="1">
        <v>8</v>
      </c>
      <c r="R232" s="1">
        <v>10</v>
      </c>
      <c r="S232" s="8">
        <f t="shared" si="32"/>
        <v>35313.537600000011</v>
      </c>
      <c r="T232" s="8">
        <f t="shared" si="33"/>
        <v>47084.716800000009</v>
      </c>
      <c r="U232" s="8">
        <f t="shared" si="34"/>
        <v>58855.896000000015</v>
      </c>
      <c r="V232" s="8">
        <f t="shared" si="30"/>
        <v>58855.896000000015</v>
      </c>
      <c r="W232" s="8"/>
      <c r="Y232" s="12" t="str">
        <f t="shared" si="31"/>
        <v>Illyasviel von Einzbern|5|Caster|90|Buster|Single|35314|47085|58856|58856|</v>
      </c>
    </row>
    <row r="233" spans="1:25" x14ac:dyDescent="0.25">
      <c r="A233" s="2">
        <v>136</v>
      </c>
      <c r="B233" t="s">
        <v>303</v>
      </c>
      <c r="C233" s="2">
        <v>5</v>
      </c>
      <c r="D233" s="13" t="s">
        <v>58</v>
      </c>
      <c r="E233" s="2">
        <v>100</v>
      </c>
      <c r="F233" s="15">
        <v>11885</v>
      </c>
      <c r="G233" s="3">
        <v>0.7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 t="s">
        <v>22</v>
      </c>
      <c r="O233" t="s">
        <v>32</v>
      </c>
      <c r="P233" s="1">
        <v>6</v>
      </c>
      <c r="Q233" s="1">
        <v>8</v>
      </c>
      <c r="R233" s="1">
        <v>10</v>
      </c>
      <c r="S233" s="8">
        <f t="shared" si="32"/>
        <v>40776.412499999999</v>
      </c>
      <c r="T233" s="8">
        <f t="shared" si="33"/>
        <v>54368.55</v>
      </c>
      <c r="U233" s="8">
        <f t="shared" si="34"/>
        <v>67960.6875</v>
      </c>
      <c r="V233" s="8">
        <f t="shared" si="30"/>
        <v>67960.6875</v>
      </c>
      <c r="W233" s="8"/>
      <c r="Y233" s="12" t="str">
        <f t="shared" si="31"/>
        <v>Illyasviel von Einzbern^|5|Caster|100|Buster|Single|40776|54369|67961|67961|</v>
      </c>
    </row>
    <row r="234" spans="1:25" x14ac:dyDescent="0.25">
      <c r="A234" s="2">
        <v>137</v>
      </c>
      <c r="B234" t="s">
        <v>302</v>
      </c>
      <c r="C234" s="2">
        <v>4</v>
      </c>
      <c r="D234" s="13" t="s">
        <v>36</v>
      </c>
      <c r="E234" s="2">
        <v>80</v>
      </c>
      <c r="F234" s="15">
        <v>9845</v>
      </c>
      <c r="G234" s="3">
        <v>0.27500000000000002</v>
      </c>
      <c r="H234" s="3">
        <v>0</v>
      </c>
      <c r="I234" s="3">
        <v>0</v>
      </c>
      <c r="J234" s="3">
        <v>0</v>
      </c>
      <c r="K234" s="3">
        <v>0</v>
      </c>
      <c r="L234" s="3">
        <v>0</v>
      </c>
      <c r="M234" s="3">
        <v>0</v>
      </c>
      <c r="N234" s="3" t="s">
        <v>26</v>
      </c>
      <c r="O234" t="s">
        <v>32</v>
      </c>
      <c r="P234" s="1">
        <v>9</v>
      </c>
      <c r="Q234" s="1">
        <v>12</v>
      </c>
      <c r="R234" s="1">
        <v>15</v>
      </c>
      <c r="S234" s="8">
        <f t="shared" si="32"/>
        <v>27166.460062499998</v>
      </c>
      <c r="T234" s="8">
        <f t="shared" si="33"/>
        <v>36221.946750000003</v>
      </c>
      <c r="U234" s="8">
        <f t="shared" si="34"/>
        <v>45277.433437500003</v>
      </c>
      <c r="V234" s="8">
        <f t="shared" si="30"/>
        <v>45277.433437500003</v>
      </c>
      <c r="W234" s="8"/>
      <c r="Y234" s="12" t="str">
        <f t="shared" si="31"/>
        <v>Chloe von Einzbern|4|Archer|80|Arts|Single|27166|36222|45277|45277|</v>
      </c>
    </row>
    <row r="235" spans="1:25" x14ac:dyDescent="0.25">
      <c r="A235" s="2">
        <v>137</v>
      </c>
      <c r="B235" t="s">
        <v>304</v>
      </c>
      <c r="C235" s="2">
        <v>4</v>
      </c>
      <c r="D235" s="13" t="s">
        <v>36</v>
      </c>
      <c r="E235" s="2">
        <v>100</v>
      </c>
      <c r="F235" s="15">
        <v>11920</v>
      </c>
      <c r="G235" s="3">
        <v>0.35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 t="s">
        <v>26</v>
      </c>
      <c r="O235" t="s">
        <v>32</v>
      </c>
      <c r="P235" s="1">
        <v>9</v>
      </c>
      <c r="Q235" s="1">
        <v>12</v>
      </c>
      <c r="R235" s="1">
        <v>15</v>
      </c>
      <c r="S235" s="8">
        <f t="shared" si="32"/>
        <v>34273.145250000001</v>
      </c>
      <c r="T235" s="8">
        <f t="shared" si="33"/>
        <v>45697.527000000002</v>
      </c>
      <c r="U235" s="8">
        <f t="shared" si="34"/>
        <v>57121.90875000001</v>
      </c>
      <c r="V235" s="8">
        <f t="shared" si="30"/>
        <v>57121.90875000001</v>
      </c>
      <c r="W235" s="8"/>
      <c r="Y235" s="12" t="str">
        <f t="shared" si="31"/>
        <v>Chloe von Einzbern^|4|Archer|100|Arts|Single|34273|45698|57122|57122|</v>
      </c>
    </row>
    <row r="236" spans="1:25" x14ac:dyDescent="0.25">
      <c r="S236" s="8" t="e">
        <f t="shared" si="32"/>
        <v>#N/A</v>
      </c>
      <c r="T236" s="8" t="e">
        <f t="shared" si="33"/>
        <v>#N/A</v>
      </c>
      <c r="U236" s="8" t="e">
        <f t="shared" si="34"/>
        <v>#N/A</v>
      </c>
      <c r="V236" s="8" t="e">
        <f t="shared" si="30"/>
        <v>#N/A</v>
      </c>
      <c r="W236" s="8"/>
      <c r="Y236" s="12" t="e">
        <f t="shared" si="31"/>
        <v>#N/A</v>
      </c>
    </row>
    <row r="237" spans="1:25" x14ac:dyDescent="0.25">
      <c r="S237" s="8" t="e">
        <f t="shared" si="32"/>
        <v>#N/A</v>
      </c>
      <c r="T237" s="8" t="e">
        <f t="shared" si="33"/>
        <v>#N/A</v>
      </c>
      <c r="U237" s="8" t="e">
        <f t="shared" si="34"/>
        <v>#N/A</v>
      </c>
      <c r="V237" s="8" t="e">
        <f t="shared" si="30"/>
        <v>#N/A</v>
      </c>
      <c r="W237" s="8"/>
      <c r="Y237" s="12" t="e">
        <f t="shared" si="31"/>
        <v>#N/A</v>
      </c>
    </row>
    <row r="238" spans="1:25" x14ac:dyDescent="0.25">
      <c r="S238" s="8" t="e">
        <f t="shared" si="32"/>
        <v>#N/A</v>
      </c>
      <c r="T238" s="8" t="e">
        <f t="shared" si="33"/>
        <v>#N/A</v>
      </c>
      <c r="U238" s="8" t="e">
        <f t="shared" si="34"/>
        <v>#N/A</v>
      </c>
      <c r="V238" s="8" t="e">
        <f t="shared" si="30"/>
        <v>#N/A</v>
      </c>
      <c r="W238" s="8"/>
      <c r="Y238" s="12" t="e">
        <f t="shared" si="31"/>
        <v>#N/A</v>
      </c>
    </row>
    <row r="239" spans="1:25" x14ac:dyDescent="0.25">
      <c r="S239" s="8" t="e">
        <f t="shared" si="32"/>
        <v>#N/A</v>
      </c>
      <c r="T239" s="8" t="e">
        <f t="shared" si="33"/>
        <v>#N/A</v>
      </c>
      <c r="U239" s="8" t="e">
        <f t="shared" si="34"/>
        <v>#N/A</v>
      </c>
      <c r="V239" s="8" t="e">
        <f t="shared" si="30"/>
        <v>#N/A</v>
      </c>
      <c r="W239" s="8"/>
      <c r="Y239" s="12" t="e">
        <f t="shared" si="31"/>
        <v>#N/A</v>
      </c>
    </row>
    <row r="240" spans="1:25" x14ac:dyDescent="0.25">
      <c r="S240" s="8" t="e">
        <f t="shared" si="32"/>
        <v>#N/A</v>
      </c>
      <c r="T240" s="8" t="e">
        <f t="shared" si="33"/>
        <v>#N/A</v>
      </c>
      <c r="U240" s="8" t="e">
        <f t="shared" si="34"/>
        <v>#N/A</v>
      </c>
      <c r="V240" s="8" t="e">
        <f t="shared" si="30"/>
        <v>#N/A</v>
      </c>
      <c r="W240" s="8"/>
      <c r="Y240" s="12" t="e">
        <f t="shared" si="31"/>
        <v>#N/A</v>
      </c>
    </row>
    <row r="241" spans="19:25" x14ac:dyDescent="0.25">
      <c r="S241" s="8" t="e">
        <f t="shared" si="32"/>
        <v>#N/A</v>
      </c>
      <c r="T241" s="8" t="e">
        <f t="shared" si="33"/>
        <v>#N/A</v>
      </c>
      <c r="U241" s="8" t="e">
        <f t="shared" si="34"/>
        <v>#N/A</v>
      </c>
      <c r="V241" s="8" t="e">
        <f t="shared" si="30"/>
        <v>#N/A</v>
      </c>
      <c r="W241" s="8"/>
      <c r="Y241" s="12" t="e">
        <f t="shared" si="31"/>
        <v>#N/A</v>
      </c>
    </row>
    <row r="242" spans="19:25" x14ac:dyDescent="0.25">
      <c r="S242" s="8" t="e">
        <f t="shared" si="32"/>
        <v>#N/A</v>
      </c>
      <c r="T242" s="8" t="e">
        <f t="shared" si="33"/>
        <v>#N/A</v>
      </c>
      <c r="U242" s="8" t="e">
        <f t="shared" si="34"/>
        <v>#N/A</v>
      </c>
      <c r="V242" s="8" t="e">
        <f t="shared" si="30"/>
        <v>#N/A</v>
      </c>
      <c r="W242" s="8"/>
      <c r="Y242" s="12" t="e">
        <f t="shared" si="31"/>
        <v>#N/A</v>
      </c>
    </row>
    <row r="243" spans="19:25" x14ac:dyDescent="0.25">
      <c r="S243" s="8" t="e">
        <f t="shared" si="32"/>
        <v>#N/A</v>
      </c>
      <c r="T243" s="8" t="e">
        <f t="shared" si="33"/>
        <v>#N/A</v>
      </c>
      <c r="U243" s="8" t="e">
        <f t="shared" si="34"/>
        <v>#N/A</v>
      </c>
      <c r="V243" s="8" t="e">
        <f t="shared" si="30"/>
        <v>#N/A</v>
      </c>
      <c r="W243" s="8"/>
      <c r="Y243" s="12" t="e">
        <f t="shared" si="31"/>
        <v>#N/A</v>
      </c>
    </row>
    <row r="244" spans="19:25" x14ac:dyDescent="0.25">
      <c r="S244" s="8" t="e">
        <f t="shared" ref="S244:S275" si="48">P244*(F244+BonusAtk)*(VLOOKUP(N244,cardDmgValue,2,FALSE)*(1+G244))*VLOOKUP(D244,classAtkBonus,2,FALSE)*0.23*(1+H244-I244)*(1+J244)</f>
        <v>#N/A</v>
      </c>
      <c r="T244" s="8" t="e">
        <f t="shared" ref="T244:T275" si="49">Q244*(F244+BonusAtk)*(VLOOKUP(N244,cardDmgValue,2,FALSE)*(1+G244))*VLOOKUP(D244,classAtkBonus,2,FALSE)*0.23*(1+H244-I244)*(1+J244)</f>
        <v>#N/A</v>
      </c>
      <c r="U244" s="8" t="e">
        <f t="shared" ref="U244:U275" si="50">R244*(F244+BonusAtk)*(VLOOKUP(N244,cardDmgValue,2,FALSE)*(1+G244))*VLOOKUP(D244,classAtkBonus,2,FALSE)*0.23*(1+H244-I244)*(1+J244)</f>
        <v>#N/A</v>
      </c>
      <c r="V244" s="8" t="e">
        <f t="shared" si="30"/>
        <v>#N/A</v>
      </c>
      <c r="W244" s="8"/>
      <c r="Y244" s="12" t="e">
        <f t="shared" si="31"/>
        <v>#N/A</v>
      </c>
    </row>
    <row r="245" spans="19:25" x14ac:dyDescent="0.25">
      <c r="S245" s="8" t="e">
        <f t="shared" si="48"/>
        <v>#N/A</v>
      </c>
      <c r="T245" s="8" t="e">
        <f t="shared" si="49"/>
        <v>#N/A</v>
      </c>
      <c r="U245" s="8" t="e">
        <f t="shared" si="50"/>
        <v>#N/A</v>
      </c>
      <c r="V245" s="8" t="e">
        <f t="shared" si="30"/>
        <v>#N/A</v>
      </c>
      <c r="W245" s="8"/>
      <c r="Y245" s="12" t="e">
        <f t="shared" si="31"/>
        <v>#N/A</v>
      </c>
    </row>
    <row r="246" spans="19:25" x14ac:dyDescent="0.25">
      <c r="S246" s="8" t="e">
        <f t="shared" si="48"/>
        <v>#N/A</v>
      </c>
      <c r="T246" s="8" t="e">
        <f t="shared" si="49"/>
        <v>#N/A</v>
      </c>
      <c r="U246" s="8" t="e">
        <f t="shared" si="50"/>
        <v>#N/A</v>
      </c>
      <c r="V246" s="8" t="e">
        <f t="shared" ref="V246:V309" si="51">(R246+M246)*(F246+BonusAtk)*(VLOOKUP(N246,cardDmgValue,2,FALSE)*(1+G246))*VLOOKUP(D246,classAtkBonus,2,FALSE)*0.23*(1+H246-I246)*(1+J246+K246)*(1+IF(L246=0,0,L246-1))</f>
        <v>#N/A</v>
      </c>
      <c r="W246" s="8"/>
      <c r="Y246" s="12" t="e">
        <f t="shared" si="31"/>
        <v>#N/A</v>
      </c>
    </row>
    <row r="247" spans="19:25" x14ac:dyDescent="0.25">
      <c r="S247" s="8" t="e">
        <f t="shared" si="48"/>
        <v>#N/A</v>
      </c>
      <c r="T247" s="8" t="e">
        <f t="shared" si="49"/>
        <v>#N/A</v>
      </c>
      <c r="U247" s="8" t="e">
        <f t="shared" si="50"/>
        <v>#N/A</v>
      </c>
      <c r="V247" s="8" t="e">
        <f t="shared" si="51"/>
        <v>#N/A</v>
      </c>
      <c r="W247" s="8"/>
      <c r="Y247" s="12" t="e">
        <f t="shared" si="31"/>
        <v>#N/A</v>
      </c>
    </row>
    <row r="248" spans="19:25" x14ac:dyDescent="0.25">
      <c r="S248" s="8" t="e">
        <f t="shared" si="48"/>
        <v>#N/A</v>
      </c>
      <c r="T248" s="8" t="e">
        <f t="shared" si="49"/>
        <v>#N/A</v>
      </c>
      <c r="U248" s="8" t="e">
        <f t="shared" si="50"/>
        <v>#N/A</v>
      </c>
      <c r="V248" s="8" t="e">
        <f t="shared" si="51"/>
        <v>#N/A</v>
      </c>
      <c r="W248" s="8"/>
      <c r="Y248" s="12" t="e">
        <f t="shared" si="31"/>
        <v>#N/A</v>
      </c>
    </row>
    <row r="249" spans="19:25" x14ac:dyDescent="0.25">
      <c r="S249" s="8" t="e">
        <f t="shared" si="48"/>
        <v>#N/A</v>
      </c>
      <c r="T249" s="8" t="e">
        <f t="shared" si="49"/>
        <v>#N/A</v>
      </c>
      <c r="U249" s="8" t="e">
        <f t="shared" si="50"/>
        <v>#N/A</v>
      </c>
      <c r="V249" s="8" t="e">
        <f t="shared" si="51"/>
        <v>#N/A</v>
      </c>
      <c r="W249" s="8"/>
      <c r="Y249" s="12" t="e">
        <f t="shared" si="31"/>
        <v>#N/A</v>
      </c>
    </row>
    <row r="250" spans="19:25" x14ac:dyDescent="0.25">
      <c r="S250" s="8" t="e">
        <f t="shared" si="48"/>
        <v>#N/A</v>
      </c>
      <c r="T250" s="8" t="e">
        <f t="shared" si="49"/>
        <v>#N/A</v>
      </c>
      <c r="U250" s="8" t="e">
        <f t="shared" si="50"/>
        <v>#N/A</v>
      </c>
      <c r="V250" s="8" t="e">
        <f t="shared" si="51"/>
        <v>#N/A</v>
      </c>
      <c r="W250" s="8"/>
      <c r="Y250" s="12" t="e">
        <f t="shared" si="31"/>
        <v>#N/A</v>
      </c>
    </row>
    <row r="251" spans="19:25" x14ac:dyDescent="0.25">
      <c r="S251" s="8" t="e">
        <f t="shared" si="48"/>
        <v>#N/A</v>
      </c>
      <c r="T251" s="8" t="e">
        <f t="shared" si="49"/>
        <v>#N/A</v>
      </c>
      <c r="U251" s="8" t="e">
        <f t="shared" si="50"/>
        <v>#N/A</v>
      </c>
      <c r="V251" s="8" t="e">
        <f t="shared" si="51"/>
        <v>#N/A</v>
      </c>
      <c r="W251" s="8"/>
      <c r="Y251" s="12" t="e">
        <f t="shared" si="31"/>
        <v>#N/A</v>
      </c>
    </row>
    <row r="252" spans="19:25" x14ac:dyDescent="0.25">
      <c r="S252" s="8" t="e">
        <f t="shared" si="48"/>
        <v>#N/A</v>
      </c>
      <c r="T252" s="8" t="e">
        <f t="shared" si="49"/>
        <v>#N/A</v>
      </c>
      <c r="U252" s="8" t="e">
        <f t="shared" si="50"/>
        <v>#N/A</v>
      </c>
      <c r="V252" s="8" t="e">
        <f t="shared" si="51"/>
        <v>#N/A</v>
      </c>
      <c r="W252" s="8"/>
      <c r="Y252" s="12" t="e">
        <f t="shared" si="31"/>
        <v>#N/A</v>
      </c>
    </row>
    <row r="253" spans="19:25" x14ac:dyDescent="0.25">
      <c r="S253" s="8" t="e">
        <f t="shared" si="48"/>
        <v>#N/A</v>
      </c>
      <c r="T253" s="8" t="e">
        <f t="shared" si="49"/>
        <v>#N/A</v>
      </c>
      <c r="U253" s="8" t="e">
        <f t="shared" si="50"/>
        <v>#N/A</v>
      </c>
      <c r="V253" s="8" t="e">
        <f t="shared" si="51"/>
        <v>#N/A</v>
      </c>
      <c r="W253" s="8"/>
      <c r="Y253" s="12" t="e">
        <f t="shared" si="31"/>
        <v>#N/A</v>
      </c>
    </row>
    <row r="254" spans="19:25" x14ac:dyDescent="0.25">
      <c r="S254" s="8" t="e">
        <f t="shared" si="48"/>
        <v>#N/A</v>
      </c>
      <c r="T254" s="8" t="e">
        <f t="shared" si="49"/>
        <v>#N/A</v>
      </c>
      <c r="U254" s="8" t="e">
        <f t="shared" si="50"/>
        <v>#N/A</v>
      </c>
      <c r="V254" s="8" t="e">
        <f t="shared" si="51"/>
        <v>#N/A</v>
      </c>
      <c r="W254" s="8"/>
      <c r="Y254" s="12" t="e">
        <f t="shared" si="31"/>
        <v>#N/A</v>
      </c>
    </row>
    <row r="255" spans="19:25" x14ac:dyDescent="0.25">
      <c r="S255" s="8" t="e">
        <f t="shared" si="48"/>
        <v>#N/A</v>
      </c>
      <c r="T255" s="8" t="e">
        <f t="shared" si="49"/>
        <v>#N/A</v>
      </c>
      <c r="U255" s="8" t="e">
        <f t="shared" si="50"/>
        <v>#N/A</v>
      </c>
      <c r="V255" s="8" t="e">
        <f t="shared" si="51"/>
        <v>#N/A</v>
      </c>
      <c r="W255" s="8"/>
      <c r="Y255" s="12" t="e">
        <f t="shared" si="31"/>
        <v>#N/A</v>
      </c>
    </row>
    <row r="256" spans="19:25" x14ac:dyDescent="0.25">
      <c r="S256" s="8" t="e">
        <f t="shared" si="48"/>
        <v>#N/A</v>
      </c>
      <c r="T256" s="8" t="e">
        <f t="shared" si="49"/>
        <v>#N/A</v>
      </c>
      <c r="U256" s="8" t="e">
        <f t="shared" si="50"/>
        <v>#N/A</v>
      </c>
      <c r="V256" s="8" t="e">
        <f t="shared" si="51"/>
        <v>#N/A</v>
      </c>
      <c r="W256" s="8"/>
      <c r="Y256" s="12" t="e">
        <f t="shared" si="31"/>
        <v>#N/A</v>
      </c>
    </row>
    <row r="257" spans="19:25" x14ac:dyDescent="0.25">
      <c r="S257" s="8" t="e">
        <f t="shared" si="48"/>
        <v>#N/A</v>
      </c>
      <c r="T257" s="8" t="e">
        <f t="shared" si="49"/>
        <v>#N/A</v>
      </c>
      <c r="U257" s="8" t="e">
        <f t="shared" si="50"/>
        <v>#N/A</v>
      </c>
      <c r="V257" s="8" t="e">
        <f t="shared" si="51"/>
        <v>#N/A</v>
      </c>
      <c r="W257" s="8"/>
      <c r="Y257" s="12" t="e">
        <f t="shared" si="31"/>
        <v>#N/A</v>
      </c>
    </row>
    <row r="258" spans="19:25" x14ac:dyDescent="0.25">
      <c r="S258" s="8" t="e">
        <f t="shared" si="48"/>
        <v>#N/A</v>
      </c>
      <c r="T258" s="8" t="e">
        <f t="shared" si="49"/>
        <v>#N/A</v>
      </c>
      <c r="U258" s="8" t="e">
        <f t="shared" si="50"/>
        <v>#N/A</v>
      </c>
      <c r="V258" s="8" t="e">
        <f t="shared" si="51"/>
        <v>#N/A</v>
      </c>
      <c r="W258" s="8"/>
      <c r="Y258" s="12" t="e">
        <f t="shared" si="31"/>
        <v>#N/A</v>
      </c>
    </row>
    <row r="259" spans="19:25" x14ac:dyDescent="0.25">
      <c r="S259" s="8" t="e">
        <f t="shared" si="48"/>
        <v>#N/A</v>
      </c>
      <c r="T259" s="8" t="e">
        <f t="shared" si="49"/>
        <v>#N/A</v>
      </c>
      <c r="U259" s="8" t="e">
        <f t="shared" si="50"/>
        <v>#N/A</v>
      </c>
      <c r="V259" s="8" t="e">
        <f t="shared" si="51"/>
        <v>#N/A</v>
      </c>
      <c r="W259" s="8"/>
      <c r="Y259" s="12" t="e">
        <f t="shared" si="31"/>
        <v>#N/A</v>
      </c>
    </row>
    <row r="260" spans="19:25" x14ac:dyDescent="0.25">
      <c r="S260" s="8" t="e">
        <f t="shared" si="48"/>
        <v>#N/A</v>
      </c>
      <c r="T260" s="8" t="e">
        <f t="shared" si="49"/>
        <v>#N/A</v>
      </c>
      <c r="U260" s="8" t="e">
        <f t="shared" si="50"/>
        <v>#N/A</v>
      </c>
      <c r="V260" s="8" t="e">
        <f t="shared" si="51"/>
        <v>#N/A</v>
      </c>
      <c r="W260" s="8"/>
      <c r="Y260" s="12" t="e">
        <f t="shared" si="31"/>
        <v>#N/A</v>
      </c>
    </row>
    <row r="261" spans="19:25" x14ac:dyDescent="0.25">
      <c r="S261" s="8" t="e">
        <f t="shared" si="48"/>
        <v>#N/A</v>
      </c>
      <c r="T261" s="8" t="e">
        <f t="shared" si="49"/>
        <v>#N/A</v>
      </c>
      <c r="U261" s="8" t="e">
        <f t="shared" si="50"/>
        <v>#N/A</v>
      </c>
      <c r="V261" s="8" t="e">
        <f t="shared" si="51"/>
        <v>#N/A</v>
      </c>
      <c r="W261" s="8"/>
      <c r="Y261" s="12" t="e">
        <f t="shared" si="31"/>
        <v>#N/A</v>
      </c>
    </row>
    <row r="262" spans="19:25" x14ac:dyDescent="0.25">
      <c r="S262" s="8" t="e">
        <f t="shared" si="48"/>
        <v>#N/A</v>
      </c>
      <c r="T262" s="8" t="e">
        <f t="shared" si="49"/>
        <v>#N/A</v>
      </c>
      <c r="U262" s="8" t="e">
        <f t="shared" si="50"/>
        <v>#N/A</v>
      </c>
      <c r="V262" s="8" t="e">
        <f t="shared" si="51"/>
        <v>#N/A</v>
      </c>
      <c r="W262" s="8"/>
      <c r="Y262" s="12" t="e">
        <f t="shared" ref="Y262:Y325" si="52">CONCATENATE(B262,"|",C262,"|",D262,"|",E262,"|",N262,"|",O262,"|",ROUND(S262,0),"|",ROUND(T262,0),"|",ROUND(U262,0),"|",ROUND(V262,0),"|",X262)</f>
        <v>#N/A</v>
      </c>
    </row>
    <row r="263" spans="19:25" x14ac:dyDescent="0.25">
      <c r="S263" s="8" t="e">
        <f t="shared" si="48"/>
        <v>#N/A</v>
      </c>
      <c r="T263" s="8" t="e">
        <f t="shared" si="49"/>
        <v>#N/A</v>
      </c>
      <c r="U263" s="8" t="e">
        <f t="shared" si="50"/>
        <v>#N/A</v>
      </c>
      <c r="V263" s="8" t="e">
        <f t="shared" si="51"/>
        <v>#N/A</v>
      </c>
      <c r="W263" s="8"/>
      <c r="Y263" s="12" t="e">
        <f t="shared" si="52"/>
        <v>#N/A</v>
      </c>
    </row>
    <row r="264" spans="19:25" x14ac:dyDescent="0.25">
      <c r="S264" s="8" t="e">
        <f t="shared" si="48"/>
        <v>#N/A</v>
      </c>
      <c r="T264" s="8" t="e">
        <f t="shared" si="49"/>
        <v>#N/A</v>
      </c>
      <c r="U264" s="8" t="e">
        <f t="shared" si="50"/>
        <v>#N/A</v>
      </c>
      <c r="V264" s="8" t="e">
        <f t="shared" si="51"/>
        <v>#N/A</v>
      </c>
      <c r="W264" s="8"/>
      <c r="Y264" s="12" t="e">
        <f t="shared" si="52"/>
        <v>#N/A</v>
      </c>
    </row>
    <row r="265" spans="19:25" x14ac:dyDescent="0.25">
      <c r="S265" s="8" t="e">
        <f t="shared" si="48"/>
        <v>#N/A</v>
      </c>
      <c r="T265" s="8" t="e">
        <f t="shared" si="49"/>
        <v>#N/A</v>
      </c>
      <c r="U265" s="8" t="e">
        <f t="shared" si="50"/>
        <v>#N/A</v>
      </c>
      <c r="V265" s="8" t="e">
        <f t="shared" si="51"/>
        <v>#N/A</v>
      </c>
      <c r="W265" s="8"/>
      <c r="Y265" s="12" t="e">
        <f t="shared" si="52"/>
        <v>#N/A</v>
      </c>
    </row>
    <row r="266" spans="19:25" x14ac:dyDescent="0.25">
      <c r="S266" s="8" t="e">
        <f t="shared" si="48"/>
        <v>#N/A</v>
      </c>
      <c r="T266" s="8" t="e">
        <f t="shared" si="49"/>
        <v>#N/A</v>
      </c>
      <c r="U266" s="8" t="e">
        <f t="shared" si="50"/>
        <v>#N/A</v>
      </c>
      <c r="V266" s="8" t="e">
        <f t="shared" si="51"/>
        <v>#N/A</v>
      </c>
      <c r="W266" s="8"/>
      <c r="Y266" s="12" t="e">
        <f t="shared" si="52"/>
        <v>#N/A</v>
      </c>
    </row>
    <row r="267" spans="19:25" x14ac:dyDescent="0.25">
      <c r="S267" s="8" t="e">
        <f t="shared" si="48"/>
        <v>#N/A</v>
      </c>
      <c r="T267" s="8" t="e">
        <f t="shared" si="49"/>
        <v>#N/A</v>
      </c>
      <c r="U267" s="8" t="e">
        <f t="shared" si="50"/>
        <v>#N/A</v>
      </c>
      <c r="V267" s="8" t="e">
        <f t="shared" si="51"/>
        <v>#N/A</v>
      </c>
      <c r="W267" s="8"/>
      <c r="Y267" s="12" t="e">
        <f t="shared" si="52"/>
        <v>#N/A</v>
      </c>
    </row>
    <row r="268" spans="19:25" x14ac:dyDescent="0.25">
      <c r="S268" s="8" t="e">
        <f t="shared" si="48"/>
        <v>#N/A</v>
      </c>
      <c r="T268" s="8" t="e">
        <f t="shared" si="49"/>
        <v>#N/A</v>
      </c>
      <c r="U268" s="8" t="e">
        <f t="shared" si="50"/>
        <v>#N/A</v>
      </c>
      <c r="V268" s="8" t="e">
        <f t="shared" si="51"/>
        <v>#N/A</v>
      </c>
      <c r="W268" s="8"/>
      <c r="Y268" s="12" t="e">
        <f t="shared" si="52"/>
        <v>#N/A</v>
      </c>
    </row>
    <row r="269" spans="19:25" x14ac:dyDescent="0.25">
      <c r="S269" s="8" t="e">
        <f t="shared" si="48"/>
        <v>#N/A</v>
      </c>
      <c r="T269" s="8" t="e">
        <f t="shared" si="49"/>
        <v>#N/A</v>
      </c>
      <c r="U269" s="8" t="e">
        <f t="shared" si="50"/>
        <v>#N/A</v>
      </c>
      <c r="V269" s="8" t="e">
        <f t="shared" si="51"/>
        <v>#N/A</v>
      </c>
      <c r="W269" s="8"/>
      <c r="Y269" s="12" t="e">
        <f t="shared" si="52"/>
        <v>#N/A</v>
      </c>
    </row>
    <row r="270" spans="19:25" x14ac:dyDescent="0.25">
      <c r="S270" s="8" t="e">
        <f t="shared" si="48"/>
        <v>#N/A</v>
      </c>
      <c r="T270" s="8" t="e">
        <f t="shared" si="49"/>
        <v>#N/A</v>
      </c>
      <c r="U270" s="8" t="e">
        <f t="shared" si="50"/>
        <v>#N/A</v>
      </c>
      <c r="V270" s="8" t="e">
        <f t="shared" si="51"/>
        <v>#N/A</v>
      </c>
      <c r="W270" s="8"/>
      <c r="Y270" s="12" t="e">
        <f t="shared" si="52"/>
        <v>#N/A</v>
      </c>
    </row>
    <row r="271" spans="19:25" x14ac:dyDescent="0.25">
      <c r="S271" s="8" t="e">
        <f t="shared" si="48"/>
        <v>#N/A</v>
      </c>
      <c r="T271" s="8" t="e">
        <f t="shared" si="49"/>
        <v>#N/A</v>
      </c>
      <c r="U271" s="8" t="e">
        <f t="shared" si="50"/>
        <v>#N/A</v>
      </c>
      <c r="V271" s="8" t="e">
        <f t="shared" si="51"/>
        <v>#N/A</v>
      </c>
      <c r="W271" s="8"/>
      <c r="Y271" s="12" t="e">
        <f t="shared" si="52"/>
        <v>#N/A</v>
      </c>
    </row>
    <row r="272" spans="19:25" x14ac:dyDescent="0.25">
      <c r="S272" s="8" t="e">
        <f t="shared" si="48"/>
        <v>#N/A</v>
      </c>
      <c r="T272" s="8" t="e">
        <f t="shared" si="49"/>
        <v>#N/A</v>
      </c>
      <c r="U272" s="8" t="e">
        <f t="shared" si="50"/>
        <v>#N/A</v>
      </c>
      <c r="V272" s="8" t="e">
        <f t="shared" si="51"/>
        <v>#N/A</v>
      </c>
      <c r="W272" s="8"/>
      <c r="Y272" s="12" t="e">
        <f t="shared" si="52"/>
        <v>#N/A</v>
      </c>
    </row>
    <row r="273" spans="19:25" x14ac:dyDescent="0.25">
      <c r="S273" s="8" t="e">
        <f t="shared" si="48"/>
        <v>#N/A</v>
      </c>
      <c r="T273" s="8" t="e">
        <f t="shared" si="49"/>
        <v>#N/A</v>
      </c>
      <c r="U273" s="8" t="e">
        <f t="shared" si="50"/>
        <v>#N/A</v>
      </c>
      <c r="V273" s="8" t="e">
        <f t="shared" si="51"/>
        <v>#N/A</v>
      </c>
      <c r="W273" s="8"/>
      <c r="Y273" s="12" t="e">
        <f t="shared" si="52"/>
        <v>#N/A</v>
      </c>
    </row>
    <row r="274" spans="19:25" x14ac:dyDescent="0.25">
      <c r="S274" s="8" t="e">
        <f t="shared" si="48"/>
        <v>#N/A</v>
      </c>
      <c r="T274" s="8" t="e">
        <f t="shared" si="49"/>
        <v>#N/A</v>
      </c>
      <c r="U274" s="8" t="e">
        <f t="shared" si="50"/>
        <v>#N/A</v>
      </c>
      <c r="V274" s="8" t="e">
        <f t="shared" si="51"/>
        <v>#N/A</v>
      </c>
      <c r="W274" s="8"/>
      <c r="Y274" s="12" t="e">
        <f t="shared" si="52"/>
        <v>#N/A</v>
      </c>
    </row>
    <row r="275" spans="19:25" x14ac:dyDescent="0.25">
      <c r="S275" s="8" t="e">
        <f t="shared" si="48"/>
        <v>#N/A</v>
      </c>
      <c r="T275" s="8" t="e">
        <f t="shared" si="49"/>
        <v>#N/A</v>
      </c>
      <c r="U275" s="8" t="e">
        <f t="shared" si="50"/>
        <v>#N/A</v>
      </c>
      <c r="V275" s="8" t="e">
        <f t="shared" si="51"/>
        <v>#N/A</v>
      </c>
      <c r="W275" s="8"/>
      <c r="Y275" s="12" t="e">
        <f t="shared" si="52"/>
        <v>#N/A</v>
      </c>
    </row>
    <row r="276" spans="19:25" x14ac:dyDescent="0.25">
      <c r="S276" s="8" t="e">
        <f t="shared" ref="S276:S307" si="53">P276*(F276+BonusAtk)*(VLOOKUP(N276,cardDmgValue,2,FALSE)*(1+G276))*VLOOKUP(D276,classAtkBonus,2,FALSE)*0.23*(1+H276-I276)*(1+J276)</f>
        <v>#N/A</v>
      </c>
      <c r="T276" s="8" t="e">
        <f t="shared" ref="T276:T307" si="54">Q276*(F276+BonusAtk)*(VLOOKUP(N276,cardDmgValue,2,FALSE)*(1+G276))*VLOOKUP(D276,classAtkBonus,2,FALSE)*0.23*(1+H276-I276)*(1+J276)</f>
        <v>#N/A</v>
      </c>
      <c r="U276" s="8" t="e">
        <f t="shared" ref="U276:U307" si="55">R276*(F276+BonusAtk)*(VLOOKUP(N276,cardDmgValue,2,FALSE)*(1+G276))*VLOOKUP(D276,classAtkBonus,2,FALSE)*0.23*(1+H276-I276)*(1+J276)</f>
        <v>#N/A</v>
      </c>
      <c r="V276" s="8" t="e">
        <f t="shared" si="51"/>
        <v>#N/A</v>
      </c>
      <c r="W276" s="8"/>
      <c r="Y276" s="12" t="e">
        <f t="shared" si="52"/>
        <v>#N/A</v>
      </c>
    </row>
    <row r="277" spans="19:25" x14ac:dyDescent="0.25">
      <c r="S277" s="8" t="e">
        <f t="shared" si="53"/>
        <v>#N/A</v>
      </c>
      <c r="T277" s="8" t="e">
        <f t="shared" si="54"/>
        <v>#N/A</v>
      </c>
      <c r="U277" s="8" t="e">
        <f t="shared" si="55"/>
        <v>#N/A</v>
      </c>
      <c r="V277" s="8" t="e">
        <f t="shared" si="51"/>
        <v>#N/A</v>
      </c>
      <c r="W277" s="8"/>
      <c r="Y277" s="12" t="e">
        <f t="shared" si="52"/>
        <v>#N/A</v>
      </c>
    </row>
    <row r="278" spans="19:25" x14ac:dyDescent="0.25">
      <c r="S278" s="8" t="e">
        <f t="shared" si="53"/>
        <v>#N/A</v>
      </c>
      <c r="T278" s="8" t="e">
        <f t="shared" si="54"/>
        <v>#N/A</v>
      </c>
      <c r="U278" s="8" t="e">
        <f t="shared" si="55"/>
        <v>#N/A</v>
      </c>
      <c r="V278" s="8" t="e">
        <f t="shared" si="51"/>
        <v>#N/A</v>
      </c>
      <c r="W278" s="8"/>
      <c r="Y278" s="12" t="e">
        <f t="shared" si="52"/>
        <v>#N/A</v>
      </c>
    </row>
    <row r="279" spans="19:25" x14ac:dyDescent="0.25">
      <c r="S279" s="8" t="e">
        <f t="shared" si="53"/>
        <v>#N/A</v>
      </c>
      <c r="T279" s="8" t="e">
        <f t="shared" si="54"/>
        <v>#N/A</v>
      </c>
      <c r="U279" s="8" t="e">
        <f t="shared" si="55"/>
        <v>#N/A</v>
      </c>
      <c r="V279" s="8" t="e">
        <f t="shared" si="51"/>
        <v>#N/A</v>
      </c>
      <c r="W279" s="8"/>
      <c r="Y279" s="12" t="e">
        <f t="shared" si="52"/>
        <v>#N/A</v>
      </c>
    </row>
    <row r="280" spans="19:25" x14ac:dyDescent="0.25">
      <c r="S280" s="8" t="e">
        <f t="shared" si="53"/>
        <v>#N/A</v>
      </c>
      <c r="T280" s="8" t="e">
        <f t="shared" si="54"/>
        <v>#N/A</v>
      </c>
      <c r="U280" s="8" t="e">
        <f t="shared" si="55"/>
        <v>#N/A</v>
      </c>
      <c r="V280" s="8" t="e">
        <f t="shared" si="51"/>
        <v>#N/A</v>
      </c>
      <c r="W280" s="8"/>
      <c r="Y280" s="12" t="e">
        <f t="shared" si="52"/>
        <v>#N/A</v>
      </c>
    </row>
    <row r="281" spans="19:25" x14ac:dyDescent="0.25">
      <c r="S281" s="8" t="e">
        <f t="shared" si="53"/>
        <v>#N/A</v>
      </c>
      <c r="T281" s="8" t="e">
        <f t="shared" si="54"/>
        <v>#N/A</v>
      </c>
      <c r="U281" s="8" t="e">
        <f t="shared" si="55"/>
        <v>#N/A</v>
      </c>
      <c r="V281" s="8" t="e">
        <f t="shared" si="51"/>
        <v>#N/A</v>
      </c>
      <c r="W281" s="8"/>
      <c r="Y281" s="12" t="e">
        <f t="shared" si="52"/>
        <v>#N/A</v>
      </c>
    </row>
    <row r="282" spans="19:25" x14ac:dyDescent="0.25">
      <c r="S282" s="8" t="e">
        <f t="shared" si="53"/>
        <v>#N/A</v>
      </c>
      <c r="T282" s="8" t="e">
        <f t="shared" si="54"/>
        <v>#N/A</v>
      </c>
      <c r="U282" s="8" t="e">
        <f t="shared" si="55"/>
        <v>#N/A</v>
      </c>
      <c r="V282" s="8" t="e">
        <f t="shared" si="51"/>
        <v>#N/A</v>
      </c>
      <c r="W282" s="8"/>
      <c r="Y282" s="12" t="e">
        <f t="shared" si="52"/>
        <v>#N/A</v>
      </c>
    </row>
    <row r="283" spans="19:25" x14ac:dyDescent="0.25">
      <c r="S283" s="8" t="e">
        <f t="shared" si="53"/>
        <v>#N/A</v>
      </c>
      <c r="T283" s="8" t="e">
        <f t="shared" si="54"/>
        <v>#N/A</v>
      </c>
      <c r="U283" s="8" t="e">
        <f t="shared" si="55"/>
        <v>#N/A</v>
      </c>
      <c r="V283" s="8" t="e">
        <f t="shared" si="51"/>
        <v>#N/A</v>
      </c>
      <c r="W283" s="8"/>
      <c r="Y283" s="12" t="e">
        <f t="shared" si="52"/>
        <v>#N/A</v>
      </c>
    </row>
    <row r="284" spans="19:25" x14ac:dyDescent="0.25">
      <c r="S284" s="8" t="e">
        <f t="shared" si="53"/>
        <v>#N/A</v>
      </c>
      <c r="T284" s="8" t="e">
        <f t="shared" si="54"/>
        <v>#N/A</v>
      </c>
      <c r="U284" s="8" t="e">
        <f t="shared" si="55"/>
        <v>#N/A</v>
      </c>
      <c r="V284" s="8" t="e">
        <f t="shared" si="51"/>
        <v>#N/A</v>
      </c>
      <c r="W284" s="8"/>
      <c r="Y284" s="12" t="e">
        <f t="shared" si="52"/>
        <v>#N/A</v>
      </c>
    </row>
    <row r="285" spans="19:25" x14ac:dyDescent="0.25">
      <c r="S285" s="8" t="e">
        <f t="shared" si="53"/>
        <v>#N/A</v>
      </c>
      <c r="T285" s="8" t="e">
        <f t="shared" si="54"/>
        <v>#N/A</v>
      </c>
      <c r="U285" s="8" t="e">
        <f t="shared" si="55"/>
        <v>#N/A</v>
      </c>
      <c r="V285" s="8" t="e">
        <f t="shared" si="51"/>
        <v>#N/A</v>
      </c>
      <c r="W285" s="8"/>
      <c r="Y285" s="12" t="e">
        <f t="shared" si="52"/>
        <v>#N/A</v>
      </c>
    </row>
    <row r="286" spans="19:25" x14ac:dyDescent="0.25">
      <c r="S286" s="8" t="e">
        <f t="shared" si="53"/>
        <v>#N/A</v>
      </c>
      <c r="T286" s="8" t="e">
        <f t="shared" si="54"/>
        <v>#N/A</v>
      </c>
      <c r="U286" s="8" t="e">
        <f t="shared" si="55"/>
        <v>#N/A</v>
      </c>
      <c r="V286" s="8" t="e">
        <f t="shared" si="51"/>
        <v>#N/A</v>
      </c>
      <c r="W286" s="8"/>
      <c r="Y286" s="12" t="e">
        <f t="shared" si="52"/>
        <v>#N/A</v>
      </c>
    </row>
    <row r="287" spans="19:25" x14ac:dyDescent="0.25">
      <c r="S287" s="8" t="e">
        <f t="shared" si="53"/>
        <v>#N/A</v>
      </c>
      <c r="T287" s="8" t="e">
        <f t="shared" si="54"/>
        <v>#N/A</v>
      </c>
      <c r="U287" s="8" t="e">
        <f t="shared" si="55"/>
        <v>#N/A</v>
      </c>
      <c r="V287" s="8" t="e">
        <f t="shared" si="51"/>
        <v>#N/A</v>
      </c>
      <c r="W287" s="8"/>
      <c r="Y287" s="12" t="e">
        <f t="shared" si="52"/>
        <v>#N/A</v>
      </c>
    </row>
    <row r="288" spans="19:25" x14ac:dyDescent="0.25">
      <c r="S288" s="8" t="e">
        <f t="shared" si="53"/>
        <v>#N/A</v>
      </c>
      <c r="T288" s="8" t="e">
        <f t="shared" si="54"/>
        <v>#N/A</v>
      </c>
      <c r="U288" s="8" t="e">
        <f t="shared" si="55"/>
        <v>#N/A</v>
      </c>
      <c r="V288" s="8" t="e">
        <f t="shared" si="51"/>
        <v>#N/A</v>
      </c>
      <c r="W288" s="8"/>
      <c r="Y288" s="12" t="e">
        <f t="shared" si="52"/>
        <v>#N/A</v>
      </c>
    </row>
    <row r="289" spans="19:25" x14ac:dyDescent="0.25">
      <c r="S289" s="8" t="e">
        <f t="shared" si="53"/>
        <v>#N/A</v>
      </c>
      <c r="T289" s="8" t="e">
        <f t="shared" si="54"/>
        <v>#N/A</v>
      </c>
      <c r="U289" s="8" t="e">
        <f t="shared" si="55"/>
        <v>#N/A</v>
      </c>
      <c r="V289" s="8" t="e">
        <f t="shared" si="51"/>
        <v>#N/A</v>
      </c>
      <c r="W289" s="8"/>
      <c r="Y289" s="12" t="e">
        <f t="shared" si="52"/>
        <v>#N/A</v>
      </c>
    </row>
    <row r="290" spans="19:25" x14ac:dyDescent="0.25">
      <c r="S290" s="8" t="e">
        <f t="shared" si="53"/>
        <v>#N/A</v>
      </c>
      <c r="T290" s="8" t="e">
        <f t="shared" si="54"/>
        <v>#N/A</v>
      </c>
      <c r="U290" s="8" t="e">
        <f t="shared" si="55"/>
        <v>#N/A</v>
      </c>
      <c r="V290" s="8" t="e">
        <f t="shared" si="51"/>
        <v>#N/A</v>
      </c>
      <c r="W290" s="8"/>
      <c r="Y290" s="12" t="e">
        <f t="shared" si="52"/>
        <v>#N/A</v>
      </c>
    </row>
    <row r="291" spans="19:25" x14ac:dyDescent="0.25">
      <c r="S291" s="8" t="e">
        <f t="shared" si="53"/>
        <v>#N/A</v>
      </c>
      <c r="T291" s="8" t="e">
        <f t="shared" si="54"/>
        <v>#N/A</v>
      </c>
      <c r="U291" s="8" t="e">
        <f t="shared" si="55"/>
        <v>#N/A</v>
      </c>
      <c r="V291" s="8" t="e">
        <f t="shared" si="51"/>
        <v>#N/A</v>
      </c>
      <c r="W291" s="8"/>
      <c r="Y291" s="12" t="e">
        <f t="shared" si="52"/>
        <v>#N/A</v>
      </c>
    </row>
    <row r="292" spans="19:25" x14ac:dyDescent="0.25">
      <c r="S292" s="8" t="e">
        <f t="shared" si="53"/>
        <v>#N/A</v>
      </c>
      <c r="T292" s="8" t="e">
        <f t="shared" si="54"/>
        <v>#N/A</v>
      </c>
      <c r="U292" s="8" t="e">
        <f t="shared" si="55"/>
        <v>#N/A</v>
      </c>
      <c r="V292" s="8" t="e">
        <f t="shared" si="51"/>
        <v>#N/A</v>
      </c>
      <c r="W292" s="8"/>
      <c r="Y292" s="12" t="e">
        <f t="shared" si="52"/>
        <v>#N/A</v>
      </c>
    </row>
    <row r="293" spans="19:25" x14ac:dyDescent="0.25">
      <c r="S293" s="8" t="e">
        <f t="shared" si="53"/>
        <v>#N/A</v>
      </c>
      <c r="T293" s="8" t="e">
        <f t="shared" si="54"/>
        <v>#N/A</v>
      </c>
      <c r="U293" s="8" t="e">
        <f t="shared" si="55"/>
        <v>#N/A</v>
      </c>
      <c r="V293" s="8" t="e">
        <f t="shared" si="51"/>
        <v>#N/A</v>
      </c>
      <c r="W293" s="8"/>
      <c r="Y293" s="12" t="e">
        <f t="shared" si="52"/>
        <v>#N/A</v>
      </c>
    </row>
    <row r="294" spans="19:25" x14ac:dyDescent="0.25">
      <c r="S294" s="8" t="e">
        <f t="shared" si="53"/>
        <v>#N/A</v>
      </c>
      <c r="T294" s="8" t="e">
        <f t="shared" si="54"/>
        <v>#N/A</v>
      </c>
      <c r="U294" s="8" t="e">
        <f t="shared" si="55"/>
        <v>#N/A</v>
      </c>
      <c r="V294" s="8" t="e">
        <f t="shared" si="51"/>
        <v>#N/A</v>
      </c>
      <c r="W294" s="8"/>
      <c r="Y294" s="12" t="e">
        <f t="shared" si="52"/>
        <v>#N/A</v>
      </c>
    </row>
    <row r="295" spans="19:25" x14ac:dyDescent="0.25">
      <c r="S295" s="8" t="e">
        <f t="shared" si="53"/>
        <v>#N/A</v>
      </c>
      <c r="T295" s="8" t="e">
        <f t="shared" si="54"/>
        <v>#N/A</v>
      </c>
      <c r="U295" s="8" t="e">
        <f t="shared" si="55"/>
        <v>#N/A</v>
      </c>
      <c r="V295" s="8" t="e">
        <f t="shared" si="51"/>
        <v>#N/A</v>
      </c>
      <c r="W295" s="8"/>
      <c r="Y295" s="12" t="e">
        <f t="shared" si="52"/>
        <v>#N/A</v>
      </c>
    </row>
    <row r="296" spans="19:25" x14ac:dyDescent="0.25">
      <c r="S296" s="8" t="e">
        <f t="shared" si="53"/>
        <v>#N/A</v>
      </c>
      <c r="T296" s="8" t="e">
        <f t="shared" si="54"/>
        <v>#N/A</v>
      </c>
      <c r="U296" s="8" t="e">
        <f t="shared" si="55"/>
        <v>#N/A</v>
      </c>
      <c r="V296" s="8" t="e">
        <f t="shared" si="51"/>
        <v>#N/A</v>
      </c>
      <c r="W296" s="8"/>
      <c r="Y296" s="12" t="e">
        <f t="shared" si="52"/>
        <v>#N/A</v>
      </c>
    </row>
    <row r="297" spans="19:25" x14ac:dyDescent="0.25">
      <c r="S297" s="8" t="e">
        <f t="shared" si="53"/>
        <v>#N/A</v>
      </c>
      <c r="T297" s="8" t="e">
        <f t="shared" si="54"/>
        <v>#N/A</v>
      </c>
      <c r="U297" s="8" t="e">
        <f t="shared" si="55"/>
        <v>#N/A</v>
      </c>
      <c r="V297" s="8" t="e">
        <f t="shared" si="51"/>
        <v>#N/A</v>
      </c>
      <c r="W297" s="8"/>
      <c r="Y297" s="12" t="e">
        <f t="shared" si="52"/>
        <v>#N/A</v>
      </c>
    </row>
    <row r="298" spans="19:25" x14ac:dyDescent="0.25">
      <c r="S298" s="8" t="e">
        <f t="shared" si="53"/>
        <v>#N/A</v>
      </c>
      <c r="T298" s="8" t="e">
        <f t="shared" si="54"/>
        <v>#N/A</v>
      </c>
      <c r="U298" s="8" t="e">
        <f t="shared" si="55"/>
        <v>#N/A</v>
      </c>
      <c r="V298" s="8" t="e">
        <f t="shared" si="51"/>
        <v>#N/A</v>
      </c>
      <c r="W298" s="8"/>
      <c r="Y298" s="12" t="e">
        <f t="shared" si="52"/>
        <v>#N/A</v>
      </c>
    </row>
    <row r="299" spans="19:25" x14ac:dyDescent="0.25">
      <c r="S299" s="8" t="e">
        <f t="shared" si="53"/>
        <v>#N/A</v>
      </c>
      <c r="T299" s="8" t="e">
        <f t="shared" si="54"/>
        <v>#N/A</v>
      </c>
      <c r="U299" s="8" t="e">
        <f t="shared" si="55"/>
        <v>#N/A</v>
      </c>
      <c r="V299" s="8" t="e">
        <f t="shared" si="51"/>
        <v>#N/A</v>
      </c>
      <c r="W299" s="8"/>
      <c r="Y299" s="12" t="e">
        <f t="shared" si="52"/>
        <v>#N/A</v>
      </c>
    </row>
    <row r="300" spans="19:25" x14ac:dyDescent="0.25">
      <c r="S300" s="8" t="e">
        <f t="shared" si="53"/>
        <v>#N/A</v>
      </c>
      <c r="T300" s="8" t="e">
        <f t="shared" si="54"/>
        <v>#N/A</v>
      </c>
      <c r="U300" s="8" t="e">
        <f t="shared" si="55"/>
        <v>#N/A</v>
      </c>
      <c r="V300" s="8" t="e">
        <f t="shared" si="51"/>
        <v>#N/A</v>
      </c>
      <c r="W300" s="8"/>
      <c r="Y300" s="12" t="e">
        <f t="shared" si="52"/>
        <v>#N/A</v>
      </c>
    </row>
    <row r="301" spans="19:25" x14ac:dyDescent="0.25">
      <c r="S301" s="8" t="e">
        <f t="shared" si="53"/>
        <v>#N/A</v>
      </c>
      <c r="T301" s="8" t="e">
        <f t="shared" si="54"/>
        <v>#N/A</v>
      </c>
      <c r="U301" s="8" t="e">
        <f t="shared" si="55"/>
        <v>#N/A</v>
      </c>
      <c r="V301" s="8" t="e">
        <f t="shared" si="51"/>
        <v>#N/A</v>
      </c>
      <c r="W301" s="8"/>
      <c r="Y301" s="12" t="e">
        <f t="shared" si="52"/>
        <v>#N/A</v>
      </c>
    </row>
    <row r="302" spans="19:25" x14ac:dyDescent="0.25">
      <c r="S302" s="8" t="e">
        <f t="shared" si="53"/>
        <v>#N/A</v>
      </c>
      <c r="T302" s="8" t="e">
        <f t="shared" si="54"/>
        <v>#N/A</v>
      </c>
      <c r="U302" s="8" t="e">
        <f t="shared" si="55"/>
        <v>#N/A</v>
      </c>
      <c r="V302" s="8" t="e">
        <f t="shared" si="51"/>
        <v>#N/A</v>
      </c>
      <c r="W302" s="8"/>
      <c r="Y302" s="12" t="e">
        <f t="shared" si="52"/>
        <v>#N/A</v>
      </c>
    </row>
    <row r="303" spans="19:25" x14ac:dyDescent="0.25">
      <c r="S303" s="8" t="e">
        <f t="shared" si="53"/>
        <v>#N/A</v>
      </c>
      <c r="T303" s="8" t="e">
        <f t="shared" si="54"/>
        <v>#N/A</v>
      </c>
      <c r="U303" s="8" t="e">
        <f t="shared" si="55"/>
        <v>#N/A</v>
      </c>
      <c r="V303" s="8" t="e">
        <f t="shared" si="51"/>
        <v>#N/A</v>
      </c>
      <c r="W303" s="8"/>
      <c r="Y303" s="12" t="e">
        <f t="shared" si="52"/>
        <v>#N/A</v>
      </c>
    </row>
    <row r="304" spans="19:25" x14ac:dyDescent="0.25">
      <c r="S304" s="8" t="e">
        <f t="shared" si="53"/>
        <v>#N/A</v>
      </c>
      <c r="T304" s="8" t="e">
        <f t="shared" si="54"/>
        <v>#N/A</v>
      </c>
      <c r="U304" s="8" t="e">
        <f t="shared" si="55"/>
        <v>#N/A</v>
      </c>
      <c r="V304" s="8" t="e">
        <f t="shared" si="51"/>
        <v>#N/A</v>
      </c>
      <c r="W304" s="8"/>
      <c r="Y304" s="12" t="e">
        <f t="shared" si="52"/>
        <v>#N/A</v>
      </c>
    </row>
    <row r="305" spans="19:25" x14ac:dyDescent="0.25">
      <c r="S305" s="8" t="e">
        <f t="shared" si="53"/>
        <v>#N/A</v>
      </c>
      <c r="T305" s="8" t="e">
        <f t="shared" si="54"/>
        <v>#N/A</v>
      </c>
      <c r="U305" s="8" t="e">
        <f t="shared" si="55"/>
        <v>#N/A</v>
      </c>
      <c r="V305" s="8" t="e">
        <f t="shared" si="51"/>
        <v>#N/A</v>
      </c>
      <c r="W305" s="8"/>
      <c r="Y305" s="12" t="e">
        <f t="shared" si="52"/>
        <v>#N/A</v>
      </c>
    </row>
    <row r="306" spans="19:25" x14ac:dyDescent="0.25">
      <c r="S306" s="8" t="e">
        <f t="shared" si="53"/>
        <v>#N/A</v>
      </c>
      <c r="T306" s="8" t="e">
        <f t="shared" si="54"/>
        <v>#N/A</v>
      </c>
      <c r="U306" s="8" t="e">
        <f t="shared" si="55"/>
        <v>#N/A</v>
      </c>
      <c r="V306" s="8" t="e">
        <f t="shared" si="51"/>
        <v>#N/A</v>
      </c>
      <c r="W306" s="8"/>
      <c r="Y306" s="12" t="e">
        <f t="shared" si="52"/>
        <v>#N/A</v>
      </c>
    </row>
    <row r="307" spans="19:25" x14ac:dyDescent="0.25">
      <c r="S307" s="8" t="e">
        <f t="shared" si="53"/>
        <v>#N/A</v>
      </c>
      <c r="T307" s="8" t="e">
        <f t="shared" si="54"/>
        <v>#N/A</v>
      </c>
      <c r="U307" s="8" t="e">
        <f t="shared" si="55"/>
        <v>#N/A</v>
      </c>
      <c r="V307" s="8" t="e">
        <f t="shared" si="51"/>
        <v>#N/A</v>
      </c>
      <c r="W307" s="8"/>
      <c r="Y307" s="12" t="e">
        <f t="shared" si="52"/>
        <v>#N/A</v>
      </c>
    </row>
    <row r="308" spans="19:25" x14ac:dyDescent="0.25">
      <c r="S308" s="8" t="e">
        <f t="shared" ref="S308:S339" si="56">P308*(F308+BonusAtk)*(VLOOKUP(N308,cardDmgValue,2,FALSE)*(1+G308))*VLOOKUP(D308,classAtkBonus,2,FALSE)*0.23*(1+H308-I308)*(1+J308)</f>
        <v>#N/A</v>
      </c>
      <c r="T308" s="8" t="e">
        <f t="shared" ref="T308:T339" si="57">Q308*(F308+BonusAtk)*(VLOOKUP(N308,cardDmgValue,2,FALSE)*(1+G308))*VLOOKUP(D308,classAtkBonus,2,FALSE)*0.23*(1+H308-I308)*(1+J308)</f>
        <v>#N/A</v>
      </c>
      <c r="U308" s="8" t="e">
        <f t="shared" ref="U308:U339" si="58">R308*(F308+BonusAtk)*(VLOOKUP(N308,cardDmgValue,2,FALSE)*(1+G308))*VLOOKUP(D308,classAtkBonus,2,FALSE)*0.23*(1+H308-I308)*(1+J308)</f>
        <v>#N/A</v>
      </c>
      <c r="V308" s="8" t="e">
        <f t="shared" si="51"/>
        <v>#N/A</v>
      </c>
      <c r="W308" s="8"/>
      <c r="Y308" s="12" t="e">
        <f t="shared" si="52"/>
        <v>#N/A</v>
      </c>
    </row>
    <row r="309" spans="19:25" x14ac:dyDescent="0.25">
      <c r="S309" s="8" t="e">
        <f t="shared" si="56"/>
        <v>#N/A</v>
      </c>
      <c r="T309" s="8" t="e">
        <f t="shared" si="57"/>
        <v>#N/A</v>
      </c>
      <c r="U309" s="8" t="e">
        <f t="shared" si="58"/>
        <v>#N/A</v>
      </c>
      <c r="V309" s="8" t="e">
        <f t="shared" si="51"/>
        <v>#N/A</v>
      </c>
      <c r="W309" s="8"/>
      <c r="Y309" s="12" t="e">
        <f t="shared" si="52"/>
        <v>#N/A</v>
      </c>
    </row>
    <row r="310" spans="19:25" x14ac:dyDescent="0.25">
      <c r="S310" s="8" t="e">
        <f t="shared" si="56"/>
        <v>#N/A</v>
      </c>
      <c r="T310" s="8" t="e">
        <f t="shared" si="57"/>
        <v>#N/A</v>
      </c>
      <c r="U310" s="8" t="e">
        <f t="shared" si="58"/>
        <v>#N/A</v>
      </c>
      <c r="V310" s="8" t="e">
        <f t="shared" ref="V310:V373" si="59">(R310+M310)*(F310+BonusAtk)*(VLOOKUP(N310,cardDmgValue,2,FALSE)*(1+G310))*VLOOKUP(D310,classAtkBonus,2,FALSE)*0.23*(1+H310-I310)*(1+J310+K310)*(1+IF(L310=0,0,L310-1))</f>
        <v>#N/A</v>
      </c>
      <c r="W310" s="8"/>
      <c r="Y310" s="12" t="e">
        <f t="shared" si="52"/>
        <v>#N/A</v>
      </c>
    </row>
    <row r="311" spans="19:25" x14ac:dyDescent="0.25">
      <c r="S311" s="8" t="e">
        <f t="shared" si="56"/>
        <v>#N/A</v>
      </c>
      <c r="T311" s="8" t="e">
        <f t="shared" si="57"/>
        <v>#N/A</v>
      </c>
      <c r="U311" s="8" t="e">
        <f t="shared" si="58"/>
        <v>#N/A</v>
      </c>
      <c r="V311" s="8" t="e">
        <f t="shared" si="59"/>
        <v>#N/A</v>
      </c>
      <c r="W311" s="8"/>
      <c r="Y311" s="12" t="e">
        <f t="shared" si="52"/>
        <v>#N/A</v>
      </c>
    </row>
    <row r="312" spans="19:25" x14ac:dyDescent="0.25">
      <c r="S312" s="8" t="e">
        <f t="shared" si="56"/>
        <v>#N/A</v>
      </c>
      <c r="T312" s="8" t="e">
        <f t="shared" si="57"/>
        <v>#N/A</v>
      </c>
      <c r="U312" s="8" t="e">
        <f t="shared" si="58"/>
        <v>#N/A</v>
      </c>
      <c r="V312" s="8" t="e">
        <f t="shared" si="59"/>
        <v>#N/A</v>
      </c>
      <c r="W312" s="8"/>
      <c r="Y312" s="12" t="e">
        <f t="shared" si="52"/>
        <v>#N/A</v>
      </c>
    </row>
    <row r="313" spans="19:25" x14ac:dyDescent="0.25">
      <c r="S313" s="8" t="e">
        <f t="shared" si="56"/>
        <v>#N/A</v>
      </c>
      <c r="T313" s="8" t="e">
        <f t="shared" si="57"/>
        <v>#N/A</v>
      </c>
      <c r="U313" s="8" t="e">
        <f t="shared" si="58"/>
        <v>#N/A</v>
      </c>
      <c r="V313" s="8" t="e">
        <f t="shared" si="59"/>
        <v>#N/A</v>
      </c>
      <c r="W313" s="8"/>
      <c r="Y313" s="12" t="e">
        <f t="shared" si="52"/>
        <v>#N/A</v>
      </c>
    </row>
    <row r="314" spans="19:25" x14ac:dyDescent="0.25">
      <c r="S314" s="8" t="e">
        <f t="shared" si="56"/>
        <v>#N/A</v>
      </c>
      <c r="T314" s="8" t="e">
        <f t="shared" si="57"/>
        <v>#N/A</v>
      </c>
      <c r="U314" s="8" t="e">
        <f t="shared" si="58"/>
        <v>#N/A</v>
      </c>
      <c r="V314" s="8" t="e">
        <f t="shared" si="59"/>
        <v>#N/A</v>
      </c>
      <c r="W314" s="8"/>
      <c r="Y314" s="12" t="e">
        <f t="shared" si="52"/>
        <v>#N/A</v>
      </c>
    </row>
    <row r="315" spans="19:25" x14ac:dyDescent="0.25">
      <c r="S315" s="8" t="e">
        <f t="shared" si="56"/>
        <v>#N/A</v>
      </c>
      <c r="T315" s="8" t="e">
        <f t="shared" si="57"/>
        <v>#N/A</v>
      </c>
      <c r="U315" s="8" t="e">
        <f t="shared" si="58"/>
        <v>#N/A</v>
      </c>
      <c r="V315" s="8" t="e">
        <f t="shared" si="59"/>
        <v>#N/A</v>
      </c>
      <c r="W315" s="8"/>
      <c r="Y315" s="12" t="e">
        <f t="shared" si="52"/>
        <v>#N/A</v>
      </c>
    </row>
    <row r="316" spans="19:25" x14ac:dyDescent="0.25">
      <c r="S316" s="8" t="e">
        <f t="shared" si="56"/>
        <v>#N/A</v>
      </c>
      <c r="T316" s="8" t="e">
        <f t="shared" si="57"/>
        <v>#N/A</v>
      </c>
      <c r="U316" s="8" t="e">
        <f t="shared" si="58"/>
        <v>#N/A</v>
      </c>
      <c r="V316" s="8" t="e">
        <f t="shared" si="59"/>
        <v>#N/A</v>
      </c>
      <c r="W316" s="8"/>
      <c r="Y316" s="12" t="e">
        <f t="shared" si="52"/>
        <v>#N/A</v>
      </c>
    </row>
    <row r="317" spans="19:25" x14ac:dyDescent="0.25">
      <c r="S317" s="8" t="e">
        <f t="shared" si="56"/>
        <v>#N/A</v>
      </c>
      <c r="T317" s="8" t="e">
        <f t="shared" si="57"/>
        <v>#N/A</v>
      </c>
      <c r="U317" s="8" t="e">
        <f t="shared" si="58"/>
        <v>#N/A</v>
      </c>
      <c r="V317" s="8" t="e">
        <f t="shared" si="59"/>
        <v>#N/A</v>
      </c>
      <c r="W317" s="8"/>
      <c r="Y317" s="12" t="e">
        <f t="shared" si="52"/>
        <v>#N/A</v>
      </c>
    </row>
    <row r="318" spans="19:25" x14ac:dyDescent="0.25">
      <c r="S318" s="8" t="e">
        <f t="shared" si="56"/>
        <v>#N/A</v>
      </c>
      <c r="T318" s="8" t="e">
        <f t="shared" si="57"/>
        <v>#N/A</v>
      </c>
      <c r="U318" s="8" t="e">
        <f t="shared" si="58"/>
        <v>#N/A</v>
      </c>
      <c r="V318" s="8" t="e">
        <f t="shared" si="59"/>
        <v>#N/A</v>
      </c>
      <c r="W318" s="8"/>
      <c r="Y318" s="12" t="e">
        <f t="shared" si="52"/>
        <v>#N/A</v>
      </c>
    </row>
    <row r="319" spans="19:25" x14ac:dyDescent="0.25">
      <c r="S319" s="8" t="e">
        <f t="shared" si="56"/>
        <v>#N/A</v>
      </c>
      <c r="T319" s="8" t="e">
        <f t="shared" si="57"/>
        <v>#N/A</v>
      </c>
      <c r="U319" s="8" t="e">
        <f t="shared" si="58"/>
        <v>#N/A</v>
      </c>
      <c r="V319" s="8" t="e">
        <f t="shared" si="59"/>
        <v>#N/A</v>
      </c>
      <c r="W319" s="8"/>
      <c r="Y319" s="12" t="e">
        <f t="shared" si="52"/>
        <v>#N/A</v>
      </c>
    </row>
    <row r="320" spans="19:25" x14ac:dyDescent="0.25">
      <c r="S320" s="8" t="e">
        <f t="shared" si="56"/>
        <v>#N/A</v>
      </c>
      <c r="T320" s="8" t="e">
        <f t="shared" si="57"/>
        <v>#N/A</v>
      </c>
      <c r="U320" s="8" t="e">
        <f t="shared" si="58"/>
        <v>#N/A</v>
      </c>
      <c r="V320" s="8" t="e">
        <f t="shared" si="59"/>
        <v>#N/A</v>
      </c>
      <c r="W320" s="8"/>
      <c r="Y320" s="12" t="e">
        <f t="shared" si="52"/>
        <v>#N/A</v>
      </c>
    </row>
    <row r="321" spans="19:25" x14ac:dyDescent="0.25">
      <c r="S321" s="8" t="e">
        <f t="shared" si="56"/>
        <v>#N/A</v>
      </c>
      <c r="T321" s="8" t="e">
        <f t="shared" si="57"/>
        <v>#N/A</v>
      </c>
      <c r="U321" s="8" t="e">
        <f t="shared" si="58"/>
        <v>#N/A</v>
      </c>
      <c r="V321" s="8" t="e">
        <f t="shared" si="59"/>
        <v>#N/A</v>
      </c>
      <c r="W321" s="8"/>
      <c r="Y321" s="12" t="e">
        <f t="shared" si="52"/>
        <v>#N/A</v>
      </c>
    </row>
    <row r="322" spans="19:25" x14ac:dyDescent="0.25">
      <c r="S322" s="8" t="e">
        <f t="shared" si="56"/>
        <v>#N/A</v>
      </c>
      <c r="T322" s="8" t="e">
        <f t="shared" si="57"/>
        <v>#N/A</v>
      </c>
      <c r="U322" s="8" t="e">
        <f t="shared" si="58"/>
        <v>#N/A</v>
      </c>
      <c r="V322" s="8" t="e">
        <f t="shared" si="59"/>
        <v>#N/A</v>
      </c>
      <c r="W322" s="8"/>
      <c r="Y322" s="12" t="e">
        <f t="shared" si="52"/>
        <v>#N/A</v>
      </c>
    </row>
    <row r="323" spans="19:25" x14ac:dyDescent="0.25">
      <c r="S323" s="8" t="e">
        <f t="shared" si="56"/>
        <v>#N/A</v>
      </c>
      <c r="T323" s="8" t="e">
        <f t="shared" si="57"/>
        <v>#N/A</v>
      </c>
      <c r="U323" s="8" t="e">
        <f t="shared" si="58"/>
        <v>#N/A</v>
      </c>
      <c r="V323" s="8" t="e">
        <f t="shared" si="59"/>
        <v>#N/A</v>
      </c>
      <c r="W323" s="8"/>
      <c r="Y323" s="12" t="e">
        <f t="shared" si="52"/>
        <v>#N/A</v>
      </c>
    </row>
    <row r="324" spans="19:25" x14ac:dyDescent="0.25">
      <c r="S324" s="8" t="e">
        <f t="shared" si="56"/>
        <v>#N/A</v>
      </c>
      <c r="T324" s="8" t="e">
        <f t="shared" si="57"/>
        <v>#N/A</v>
      </c>
      <c r="U324" s="8" t="e">
        <f t="shared" si="58"/>
        <v>#N/A</v>
      </c>
      <c r="V324" s="8" t="e">
        <f t="shared" si="59"/>
        <v>#N/A</v>
      </c>
      <c r="W324" s="8"/>
      <c r="Y324" s="12" t="e">
        <f t="shared" si="52"/>
        <v>#N/A</v>
      </c>
    </row>
    <row r="325" spans="19:25" x14ac:dyDescent="0.25">
      <c r="S325" s="8" t="e">
        <f t="shared" si="56"/>
        <v>#N/A</v>
      </c>
      <c r="T325" s="8" t="e">
        <f t="shared" si="57"/>
        <v>#N/A</v>
      </c>
      <c r="U325" s="8" t="e">
        <f t="shared" si="58"/>
        <v>#N/A</v>
      </c>
      <c r="V325" s="8" t="e">
        <f t="shared" si="59"/>
        <v>#N/A</v>
      </c>
      <c r="W325" s="8"/>
      <c r="Y325" s="12" t="e">
        <f t="shared" si="52"/>
        <v>#N/A</v>
      </c>
    </row>
    <row r="326" spans="19:25" x14ac:dyDescent="0.25">
      <c r="S326" s="8" t="e">
        <f t="shared" si="56"/>
        <v>#N/A</v>
      </c>
      <c r="T326" s="8" t="e">
        <f t="shared" si="57"/>
        <v>#N/A</v>
      </c>
      <c r="U326" s="8" t="e">
        <f t="shared" si="58"/>
        <v>#N/A</v>
      </c>
      <c r="V326" s="8" t="e">
        <f t="shared" si="59"/>
        <v>#N/A</v>
      </c>
      <c r="W326" s="8"/>
      <c r="Y326" s="12" t="e">
        <f t="shared" ref="Y326:Y389" si="60">CONCATENATE(B326,"|",C326,"|",D326,"|",E326,"|",N326,"|",O326,"|",ROUND(S326,0),"|",ROUND(T326,0),"|",ROUND(U326,0),"|",ROUND(V326,0),"|",X326)</f>
        <v>#N/A</v>
      </c>
    </row>
    <row r="327" spans="19:25" x14ac:dyDescent="0.25">
      <c r="S327" s="8" t="e">
        <f t="shared" si="56"/>
        <v>#N/A</v>
      </c>
      <c r="T327" s="8" t="e">
        <f t="shared" si="57"/>
        <v>#N/A</v>
      </c>
      <c r="U327" s="8" t="e">
        <f t="shared" si="58"/>
        <v>#N/A</v>
      </c>
      <c r="V327" s="8" t="e">
        <f t="shared" si="59"/>
        <v>#N/A</v>
      </c>
      <c r="W327" s="8"/>
      <c r="Y327" s="12" t="e">
        <f t="shared" si="60"/>
        <v>#N/A</v>
      </c>
    </row>
    <row r="328" spans="19:25" x14ac:dyDescent="0.25">
      <c r="S328" s="8" t="e">
        <f t="shared" si="56"/>
        <v>#N/A</v>
      </c>
      <c r="T328" s="8" t="e">
        <f t="shared" si="57"/>
        <v>#N/A</v>
      </c>
      <c r="U328" s="8" t="e">
        <f t="shared" si="58"/>
        <v>#N/A</v>
      </c>
      <c r="V328" s="8" t="e">
        <f t="shared" si="59"/>
        <v>#N/A</v>
      </c>
      <c r="W328" s="8"/>
      <c r="Y328" s="12" t="e">
        <f t="shared" si="60"/>
        <v>#N/A</v>
      </c>
    </row>
    <row r="329" spans="19:25" x14ac:dyDescent="0.25">
      <c r="S329" s="8" t="e">
        <f t="shared" si="56"/>
        <v>#N/A</v>
      </c>
      <c r="T329" s="8" t="e">
        <f t="shared" si="57"/>
        <v>#N/A</v>
      </c>
      <c r="U329" s="8" t="e">
        <f t="shared" si="58"/>
        <v>#N/A</v>
      </c>
      <c r="V329" s="8" t="e">
        <f t="shared" si="59"/>
        <v>#N/A</v>
      </c>
      <c r="W329" s="8"/>
      <c r="Y329" s="12" t="e">
        <f t="shared" si="60"/>
        <v>#N/A</v>
      </c>
    </row>
    <row r="330" spans="19:25" x14ac:dyDescent="0.25">
      <c r="S330" s="8" t="e">
        <f t="shared" si="56"/>
        <v>#N/A</v>
      </c>
      <c r="T330" s="8" t="e">
        <f t="shared" si="57"/>
        <v>#N/A</v>
      </c>
      <c r="U330" s="8" t="e">
        <f t="shared" si="58"/>
        <v>#N/A</v>
      </c>
      <c r="V330" s="8" t="e">
        <f t="shared" si="59"/>
        <v>#N/A</v>
      </c>
      <c r="W330" s="8"/>
      <c r="Y330" s="12" t="e">
        <f t="shared" si="60"/>
        <v>#N/A</v>
      </c>
    </row>
    <row r="331" spans="19:25" x14ac:dyDescent="0.25">
      <c r="S331" s="8" t="e">
        <f t="shared" si="56"/>
        <v>#N/A</v>
      </c>
      <c r="T331" s="8" t="e">
        <f t="shared" si="57"/>
        <v>#N/A</v>
      </c>
      <c r="U331" s="8" t="e">
        <f t="shared" si="58"/>
        <v>#N/A</v>
      </c>
      <c r="V331" s="8" t="e">
        <f t="shared" si="59"/>
        <v>#N/A</v>
      </c>
      <c r="W331" s="8"/>
      <c r="Y331" s="12" t="e">
        <f t="shared" si="60"/>
        <v>#N/A</v>
      </c>
    </row>
    <row r="332" spans="19:25" x14ac:dyDescent="0.25">
      <c r="S332" s="8" t="e">
        <f t="shared" si="56"/>
        <v>#N/A</v>
      </c>
      <c r="T332" s="8" t="e">
        <f t="shared" si="57"/>
        <v>#N/A</v>
      </c>
      <c r="U332" s="8" t="e">
        <f t="shared" si="58"/>
        <v>#N/A</v>
      </c>
      <c r="V332" s="8" t="e">
        <f t="shared" si="59"/>
        <v>#N/A</v>
      </c>
      <c r="W332" s="8"/>
      <c r="Y332" s="12" t="e">
        <f t="shared" si="60"/>
        <v>#N/A</v>
      </c>
    </row>
    <row r="333" spans="19:25" x14ac:dyDescent="0.25">
      <c r="S333" s="8" t="e">
        <f t="shared" si="56"/>
        <v>#N/A</v>
      </c>
      <c r="T333" s="8" t="e">
        <f t="shared" si="57"/>
        <v>#N/A</v>
      </c>
      <c r="U333" s="8" t="e">
        <f t="shared" si="58"/>
        <v>#N/A</v>
      </c>
      <c r="V333" s="8" t="e">
        <f t="shared" si="59"/>
        <v>#N/A</v>
      </c>
      <c r="W333" s="8"/>
      <c r="Y333" s="12" t="e">
        <f t="shared" si="60"/>
        <v>#N/A</v>
      </c>
    </row>
    <row r="334" spans="19:25" x14ac:dyDescent="0.25">
      <c r="S334" s="8" t="e">
        <f t="shared" si="56"/>
        <v>#N/A</v>
      </c>
      <c r="T334" s="8" t="e">
        <f t="shared" si="57"/>
        <v>#N/A</v>
      </c>
      <c r="U334" s="8" t="e">
        <f t="shared" si="58"/>
        <v>#N/A</v>
      </c>
      <c r="V334" s="8" t="e">
        <f t="shared" si="59"/>
        <v>#N/A</v>
      </c>
      <c r="W334" s="8"/>
      <c r="Y334" s="12" t="e">
        <f t="shared" si="60"/>
        <v>#N/A</v>
      </c>
    </row>
    <row r="335" spans="19:25" x14ac:dyDescent="0.25">
      <c r="S335" s="8" t="e">
        <f t="shared" si="56"/>
        <v>#N/A</v>
      </c>
      <c r="T335" s="8" t="e">
        <f t="shared" si="57"/>
        <v>#N/A</v>
      </c>
      <c r="U335" s="8" t="e">
        <f t="shared" si="58"/>
        <v>#N/A</v>
      </c>
      <c r="V335" s="8" t="e">
        <f t="shared" si="59"/>
        <v>#N/A</v>
      </c>
      <c r="W335" s="8"/>
      <c r="Y335" s="12" t="e">
        <f t="shared" si="60"/>
        <v>#N/A</v>
      </c>
    </row>
    <row r="336" spans="19:25" x14ac:dyDescent="0.25">
      <c r="S336" s="8" t="e">
        <f t="shared" si="56"/>
        <v>#N/A</v>
      </c>
      <c r="T336" s="8" t="e">
        <f t="shared" si="57"/>
        <v>#N/A</v>
      </c>
      <c r="U336" s="8" t="e">
        <f t="shared" si="58"/>
        <v>#N/A</v>
      </c>
      <c r="V336" s="8" t="e">
        <f t="shared" si="59"/>
        <v>#N/A</v>
      </c>
      <c r="W336" s="8"/>
      <c r="Y336" s="12" t="e">
        <f t="shared" si="60"/>
        <v>#N/A</v>
      </c>
    </row>
    <row r="337" spans="19:25" x14ac:dyDescent="0.25">
      <c r="S337" s="8" t="e">
        <f t="shared" si="56"/>
        <v>#N/A</v>
      </c>
      <c r="T337" s="8" t="e">
        <f t="shared" si="57"/>
        <v>#N/A</v>
      </c>
      <c r="U337" s="8" t="e">
        <f t="shared" si="58"/>
        <v>#N/A</v>
      </c>
      <c r="V337" s="8" t="e">
        <f t="shared" si="59"/>
        <v>#N/A</v>
      </c>
      <c r="W337" s="8"/>
      <c r="Y337" s="12" t="e">
        <f t="shared" si="60"/>
        <v>#N/A</v>
      </c>
    </row>
    <row r="338" spans="19:25" x14ac:dyDescent="0.25">
      <c r="S338" s="8" t="e">
        <f t="shared" si="56"/>
        <v>#N/A</v>
      </c>
      <c r="T338" s="8" t="e">
        <f t="shared" si="57"/>
        <v>#N/A</v>
      </c>
      <c r="U338" s="8" t="e">
        <f t="shared" si="58"/>
        <v>#N/A</v>
      </c>
      <c r="V338" s="8" t="e">
        <f t="shared" si="59"/>
        <v>#N/A</v>
      </c>
      <c r="W338" s="8"/>
      <c r="Y338" s="12" t="e">
        <f t="shared" si="60"/>
        <v>#N/A</v>
      </c>
    </row>
    <row r="339" spans="19:25" x14ac:dyDescent="0.25">
      <c r="S339" s="8" t="e">
        <f t="shared" si="56"/>
        <v>#N/A</v>
      </c>
      <c r="T339" s="8" t="e">
        <f t="shared" si="57"/>
        <v>#N/A</v>
      </c>
      <c r="U339" s="8" t="e">
        <f t="shared" si="58"/>
        <v>#N/A</v>
      </c>
      <c r="V339" s="8" t="e">
        <f t="shared" si="59"/>
        <v>#N/A</v>
      </c>
      <c r="W339" s="8"/>
      <c r="Y339" s="12" t="e">
        <f t="shared" si="60"/>
        <v>#N/A</v>
      </c>
    </row>
    <row r="340" spans="19:25" x14ac:dyDescent="0.25">
      <c r="S340" s="8" t="e">
        <f t="shared" ref="S340:S371" si="61">P340*(F340+BonusAtk)*(VLOOKUP(N340,cardDmgValue,2,FALSE)*(1+G340))*VLOOKUP(D340,classAtkBonus,2,FALSE)*0.23*(1+H340-I340)*(1+J340)</f>
        <v>#N/A</v>
      </c>
      <c r="T340" s="8" t="e">
        <f t="shared" ref="T340:T371" si="62">Q340*(F340+BonusAtk)*(VLOOKUP(N340,cardDmgValue,2,FALSE)*(1+G340))*VLOOKUP(D340,classAtkBonus,2,FALSE)*0.23*(1+H340-I340)*(1+J340)</f>
        <v>#N/A</v>
      </c>
      <c r="U340" s="8" t="e">
        <f t="shared" ref="U340:U371" si="63">R340*(F340+BonusAtk)*(VLOOKUP(N340,cardDmgValue,2,FALSE)*(1+G340))*VLOOKUP(D340,classAtkBonus,2,FALSE)*0.23*(1+H340-I340)*(1+J340)</f>
        <v>#N/A</v>
      </c>
      <c r="V340" s="8" t="e">
        <f t="shared" si="59"/>
        <v>#N/A</v>
      </c>
      <c r="W340" s="8"/>
      <c r="Y340" s="12" t="e">
        <f t="shared" si="60"/>
        <v>#N/A</v>
      </c>
    </row>
    <row r="341" spans="19:25" x14ac:dyDescent="0.25">
      <c r="S341" s="8" t="e">
        <f t="shared" si="61"/>
        <v>#N/A</v>
      </c>
      <c r="T341" s="8" t="e">
        <f t="shared" si="62"/>
        <v>#N/A</v>
      </c>
      <c r="U341" s="8" t="e">
        <f t="shared" si="63"/>
        <v>#N/A</v>
      </c>
      <c r="V341" s="8" t="e">
        <f t="shared" si="59"/>
        <v>#N/A</v>
      </c>
      <c r="W341" s="8"/>
      <c r="Y341" s="12" t="e">
        <f t="shared" si="60"/>
        <v>#N/A</v>
      </c>
    </row>
    <row r="342" spans="19:25" x14ac:dyDescent="0.25">
      <c r="S342" s="8" t="e">
        <f t="shared" si="61"/>
        <v>#N/A</v>
      </c>
      <c r="T342" s="8" t="e">
        <f t="shared" si="62"/>
        <v>#N/A</v>
      </c>
      <c r="U342" s="8" t="e">
        <f t="shared" si="63"/>
        <v>#N/A</v>
      </c>
      <c r="V342" s="8" t="e">
        <f t="shared" si="59"/>
        <v>#N/A</v>
      </c>
      <c r="W342" s="8"/>
      <c r="Y342" s="12" t="e">
        <f t="shared" si="60"/>
        <v>#N/A</v>
      </c>
    </row>
    <row r="343" spans="19:25" x14ac:dyDescent="0.25">
      <c r="S343" s="8" t="e">
        <f t="shared" si="61"/>
        <v>#N/A</v>
      </c>
      <c r="T343" s="8" t="e">
        <f t="shared" si="62"/>
        <v>#N/A</v>
      </c>
      <c r="U343" s="8" t="e">
        <f t="shared" si="63"/>
        <v>#N/A</v>
      </c>
      <c r="V343" s="8" t="e">
        <f t="shared" si="59"/>
        <v>#N/A</v>
      </c>
      <c r="W343" s="8"/>
      <c r="Y343" s="12" t="e">
        <f t="shared" si="60"/>
        <v>#N/A</v>
      </c>
    </row>
    <row r="344" spans="19:25" x14ac:dyDescent="0.25">
      <c r="S344" s="8" t="e">
        <f t="shared" si="61"/>
        <v>#N/A</v>
      </c>
      <c r="T344" s="8" t="e">
        <f t="shared" si="62"/>
        <v>#N/A</v>
      </c>
      <c r="U344" s="8" t="e">
        <f t="shared" si="63"/>
        <v>#N/A</v>
      </c>
      <c r="V344" s="8" t="e">
        <f t="shared" si="59"/>
        <v>#N/A</v>
      </c>
      <c r="W344" s="8"/>
      <c r="Y344" s="12" t="e">
        <f t="shared" si="60"/>
        <v>#N/A</v>
      </c>
    </row>
    <row r="345" spans="19:25" x14ac:dyDescent="0.25">
      <c r="S345" s="8" t="e">
        <f t="shared" si="61"/>
        <v>#N/A</v>
      </c>
      <c r="T345" s="8" t="e">
        <f t="shared" si="62"/>
        <v>#N/A</v>
      </c>
      <c r="U345" s="8" t="e">
        <f t="shared" si="63"/>
        <v>#N/A</v>
      </c>
      <c r="V345" s="8" t="e">
        <f t="shared" si="59"/>
        <v>#N/A</v>
      </c>
      <c r="W345" s="8"/>
      <c r="Y345" s="12" t="e">
        <f t="shared" si="60"/>
        <v>#N/A</v>
      </c>
    </row>
    <row r="346" spans="19:25" x14ac:dyDescent="0.25">
      <c r="S346" s="8" t="e">
        <f t="shared" si="61"/>
        <v>#N/A</v>
      </c>
      <c r="T346" s="8" t="e">
        <f t="shared" si="62"/>
        <v>#N/A</v>
      </c>
      <c r="U346" s="8" t="e">
        <f t="shared" si="63"/>
        <v>#N/A</v>
      </c>
      <c r="V346" s="8" t="e">
        <f t="shared" si="59"/>
        <v>#N/A</v>
      </c>
      <c r="W346" s="8"/>
      <c r="Y346" s="12" t="e">
        <f t="shared" si="60"/>
        <v>#N/A</v>
      </c>
    </row>
    <row r="347" spans="19:25" x14ac:dyDescent="0.25">
      <c r="S347" s="8" t="e">
        <f t="shared" si="61"/>
        <v>#N/A</v>
      </c>
      <c r="T347" s="8" t="e">
        <f t="shared" si="62"/>
        <v>#N/A</v>
      </c>
      <c r="U347" s="8" t="e">
        <f t="shared" si="63"/>
        <v>#N/A</v>
      </c>
      <c r="V347" s="8" t="e">
        <f t="shared" si="59"/>
        <v>#N/A</v>
      </c>
      <c r="W347" s="8"/>
      <c r="Y347" s="12" t="e">
        <f t="shared" si="60"/>
        <v>#N/A</v>
      </c>
    </row>
    <row r="348" spans="19:25" x14ac:dyDescent="0.25">
      <c r="S348" s="8" t="e">
        <f t="shared" si="61"/>
        <v>#N/A</v>
      </c>
      <c r="T348" s="8" t="e">
        <f t="shared" si="62"/>
        <v>#N/A</v>
      </c>
      <c r="U348" s="8" t="e">
        <f t="shared" si="63"/>
        <v>#N/A</v>
      </c>
      <c r="V348" s="8" t="e">
        <f t="shared" si="59"/>
        <v>#N/A</v>
      </c>
      <c r="W348" s="8"/>
      <c r="Y348" s="12" t="e">
        <f t="shared" si="60"/>
        <v>#N/A</v>
      </c>
    </row>
    <row r="349" spans="19:25" x14ac:dyDescent="0.25">
      <c r="S349" s="8" t="e">
        <f t="shared" si="61"/>
        <v>#N/A</v>
      </c>
      <c r="T349" s="8" t="e">
        <f t="shared" si="62"/>
        <v>#N/A</v>
      </c>
      <c r="U349" s="8" t="e">
        <f t="shared" si="63"/>
        <v>#N/A</v>
      </c>
      <c r="V349" s="8" t="e">
        <f t="shared" si="59"/>
        <v>#N/A</v>
      </c>
      <c r="W349" s="8"/>
      <c r="Y349" s="12" t="e">
        <f t="shared" si="60"/>
        <v>#N/A</v>
      </c>
    </row>
    <row r="350" spans="19:25" x14ac:dyDescent="0.25">
      <c r="S350" s="8" t="e">
        <f t="shared" si="61"/>
        <v>#N/A</v>
      </c>
      <c r="T350" s="8" t="e">
        <f t="shared" si="62"/>
        <v>#N/A</v>
      </c>
      <c r="U350" s="8" t="e">
        <f t="shared" si="63"/>
        <v>#N/A</v>
      </c>
      <c r="V350" s="8" t="e">
        <f t="shared" si="59"/>
        <v>#N/A</v>
      </c>
      <c r="W350" s="8"/>
      <c r="Y350" s="12" t="e">
        <f t="shared" si="60"/>
        <v>#N/A</v>
      </c>
    </row>
    <row r="351" spans="19:25" x14ac:dyDescent="0.25">
      <c r="S351" s="8" t="e">
        <f t="shared" si="61"/>
        <v>#N/A</v>
      </c>
      <c r="T351" s="8" t="e">
        <f t="shared" si="62"/>
        <v>#N/A</v>
      </c>
      <c r="U351" s="8" t="e">
        <f t="shared" si="63"/>
        <v>#N/A</v>
      </c>
      <c r="V351" s="8" t="e">
        <f t="shared" si="59"/>
        <v>#N/A</v>
      </c>
      <c r="W351" s="8"/>
      <c r="Y351" s="12" t="e">
        <f t="shared" si="60"/>
        <v>#N/A</v>
      </c>
    </row>
    <row r="352" spans="19:25" x14ac:dyDescent="0.25">
      <c r="S352" s="8" t="e">
        <f t="shared" si="61"/>
        <v>#N/A</v>
      </c>
      <c r="T352" s="8" t="e">
        <f t="shared" si="62"/>
        <v>#N/A</v>
      </c>
      <c r="U352" s="8" t="e">
        <f t="shared" si="63"/>
        <v>#N/A</v>
      </c>
      <c r="V352" s="8" t="e">
        <f t="shared" si="59"/>
        <v>#N/A</v>
      </c>
      <c r="W352" s="8"/>
      <c r="Y352" s="12" t="e">
        <f t="shared" si="60"/>
        <v>#N/A</v>
      </c>
    </row>
    <row r="353" spans="19:25" x14ac:dyDescent="0.25">
      <c r="S353" s="8" t="e">
        <f t="shared" si="61"/>
        <v>#N/A</v>
      </c>
      <c r="T353" s="8" t="e">
        <f t="shared" si="62"/>
        <v>#N/A</v>
      </c>
      <c r="U353" s="8" t="e">
        <f t="shared" si="63"/>
        <v>#N/A</v>
      </c>
      <c r="V353" s="8" t="e">
        <f t="shared" si="59"/>
        <v>#N/A</v>
      </c>
      <c r="W353" s="8"/>
      <c r="Y353" s="12" t="e">
        <f t="shared" si="60"/>
        <v>#N/A</v>
      </c>
    </row>
    <row r="354" spans="19:25" x14ac:dyDescent="0.25">
      <c r="S354" s="8" t="e">
        <f t="shared" si="61"/>
        <v>#N/A</v>
      </c>
      <c r="T354" s="8" t="e">
        <f t="shared" si="62"/>
        <v>#N/A</v>
      </c>
      <c r="U354" s="8" t="e">
        <f t="shared" si="63"/>
        <v>#N/A</v>
      </c>
      <c r="V354" s="8" t="e">
        <f t="shared" si="59"/>
        <v>#N/A</v>
      </c>
      <c r="W354" s="8"/>
      <c r="Y354" s="12" t="e">
        <f t="shared" si="60"/>
        <v>#N/A</v>
      </c>
    </row>
    <row r="355" spans="19:25" x14ac:dyDescent="0.25">
      <c r="S355" s="8" t="e">
        <f t="shared" si="61"/>
        <v>#N/A</v>
      </c>
      <c r="T355" s="8" t="e">
        <f t="shared" si="62"/>
        <v>#N/A</v>
      </c>
      <c r="U355" s="8" t="e">
        <f t="shared" si="63"/>
        <v>#N/A</v>
      </c>
      <c r="V355" s="8" t="e">
        <f t="shared" si="59"/>
        <v>#N/A</v>
      </c>
      <c r="W355" s="8"/>
      <c r="Y355" s="12" t="e">
        <f t="shared" si="60"/>
        <v>#N/A</v>
      </c>
    </row>
    <row r="356" spans="19:25" x14ac:dyDescent="0.25">
      <c r="S356" s="8" t="e">
        <f t="shared" si="61"/>
        <v>#N/A</v>
      </c>
      <c r="T356" s="8" t="e">
        <f t="shared" si="62"/>
        <v>#N/A</v>
      </c>
      <c r="U356" s="8" t="e">
        <f t="shared" si="63"/>
        <v>#N/A</v>
      </c>
      <c r="V356" s="8" t="e">
        <f t="shared" si="59"/>
        <v>#N/A</v>
      </c>
      <c r="W356" s="8"/>
      <c r="Y356" s="12" t="e">
        <f t="shared" si="60"/>
        <v>#N/A</v>
      </c>
    </row>
    <row r="357" spans="19:25" x14ac:dyDescent="0.25">
      <c r="S357" s="8" t="e">
        <f t="shared" si="61"/>
        <v>#N/A</v>
      </c>
      <c r="T357" s="8" t="e">
        <f t="shared" si="62"/>
        <v>#N/A</v>
      </c>
      <c r="U357" s="8" t="e">
        <f t="shared" si="63"/>
        <v>#N/A</v>
      </c>
      <c r="V357" s="8" t="e">
        <f t="shared" si="59"/>
        <v>#N/A</v>
      </c>
      <c r="W357" s="8"/>
      <c r="Y357" s="12" t="e">
        <f t="shared" si="60"/>
        <v>#N/A</v>
      </c>
    </row>
    <row r="358" spans="19:25" x14ac:dyDescent="0.25">
      <c r="S358" s="8" t="e">
        <f t="shared" si="61"/>
        <v>#N/A</v>
      </c>
      <c r="T358" s="8" t="e">
        <f t="shared" si="62"/>
        <v>#N/A</v>
      </c>
      <c r="U358" s="8" t="e">
        <f t="shared" si="63"/>
        <v>#N/A</v>
      </c>
      <c r="V358" s="8" t="e">
        <f t="shared" si="59"/>
        <v>#N/A</v>
      </c>
      <c r="W358" s="8"/>
      <c r="Y358" s="12" t="e">
        <f t="shared" si="60"/>
        <v>#N/A</v>
      </c>
    </row>
    <row r="359" spans="19:25" x14ac:dyDescent="0.25">
      <c r="S359" s="8" t="e">
        <f t="shared" si="61"/>
        <v>#N/A</v>
      </c>
      <c r="T359" s="8" t="e">
        <f t="shared" si="62"/>
        <v>#N/A</v>
      </c>
      <c r="U359" s="8" t="e">
        <f t="shared" si="63"/>
        <v>#N/A</v>
      </c>
      <c r="V359" s="8" t="e">
        <f t="shared" si="59"/>
        <v>#N/A</v>
      </c>
      <c r="W359" s="8"/>
      <c r="Y359" s="12" t="e">
        <f t="shared" si="60"/>
        <v>#N/A</v>
      </c>
    </row>
    <row r="360" spans="19:25" x14ac:dyDescent="0.25">
      <c r="S360" s="8" t="e">
        <f t="shared" si="61"/>
        <v>#N/A</v>
      </c>
      <c r="T360" s="8" t="e">
        <f t="shared" si="62"/>
        <v>#N/A</v>
      </c>
      <c r="U360" s="8" t="e">
        <f t="shared" si="63"/>
        <v>#N/A</v>
      </c>
      <c r="V360" s="8" t="e">
        <f t="shared" si="59"/>
        <v>#N/A</v>
      </c>
      <c r="W360" s="8"/>
      <c r="Y360" s="12" t="e">
        <f t="shared" si="60"/>
        <v>#N/A</v>
      </c>
    </row>
    <row r="361" spans="19:25" x14ac:dyDescent="0.25">
      <c r="S361" s="8" t="e">
        <f t="shared" si="61"/>
        <v>#N/A</v>
      </c>
      <c r="T361" s="8" t="e">
        <f t="shared" si="62"/>
        <v>#N/A</v>
      </c>
      <c r="U361" s="8" t="e">
        <f t="shared" si="63"/>
        <v>#N/A</v>
      </c>
      <c r="V361" s="8" t="e">
        <f t="shared" si="59"/>
        <v>#N/A</v>
      </c>
      <c r="W361" s="8"/>
      <c r="Y361" s="12" t="e">
        <f t="shared" si="60"/>
        <v>#N/A</v>
      </c>
    </row>
    <row r="362" spans="19:25" x14ac:dyDescent="0.25">
      <c r="S362" s="8" t="e">
        <f t="shared" si="61"/>
        <v>#N/A</v>
      </c>
      <c r="T362" s="8" t="e">
        <f t="shared" si="62"/>
        <v>#N/A</v>
      </c>
      <c r="U362" s="8" t="e">
        <f t="shared" si="63"/>
        <v>#N/A</v>
      </c>
      <c r="V362" s="8" t="e">
        <f t="shared" si="59"/>
        <v>#N/A</v>
      </c>
      <c r="W362" s="8"/>
      <c r="Y362" s="12" t="e">
        <f t="shared" si="60"/>
        <v>#N/A</v>
      </c>
    </row>
    <row r="363" spans="19:25" x14ac:dyDescent="0.25">
      <c r="S363" s="8" t="e">
        <f t="shared" si="61"/>
        <v>#N/A</v>
      </c>
      <c r="T363" s="8" t="e">
        <f t="shared" si="62"/>
        <v>#N/A</v>
      </c>
      <c r="U363" s="8" t="e">
        <f t="shared" si="63"/>
        <v>#N/A</v>
      </c>
      <c r="V363" s="8" t="e">
        <f t="shared" si="59"/>
        <v>#N/A</v>
      </c>
      <c r="W363" s="8"/>
      <c r="Y363" s="12" t="e">
        <f t="shared" si="60"/>
        <v>#N/A</v>
      </c>
    </row>
    <row r="364" spans="19:25" x14ac:dyDescent="0.25">
      <c r="S364" s="8" t="e">
        <f t="shared" si="61"/>
        <v>#N/A</v>
      </c>
      <c r="T364" s="8" t="e">
        <f t="shared" si="62"/>
        <v>#N/A</v>
      </c>
      <c r="U364" s="8" t="e">
        <f t="shared" si="63"/>
        <v>#N/A</v>
      </c>
      <c r="V364" s="8" t="e">
        <f t="shared" si="59"/>
        <v>#N/A</v>
      </c>
      <c r="W364" s="8"/>
      <c r="Y364" s="12" t="e">
        <f t="shared" si="60"/>
        <v>#N/A</v>
      </c>
    </row>
    <row r="365" spans="19:25" x14ac:dyDescent="0.25">
      <c r="S365" s="8" t="e">
        <f t="shared" si="61"/>
        <v>#N/A</v>
      </c>
      <c r="T365" s="8" t="e">
        <f t="shared" si="62"/>
        <v>#N/A</v>
      </c>
      <c r="U365" s="8" t="e">
        <f t="shared" si="63"/>
        <v>#N/A</v>
      </c>
      <c r="V365" s="8" t="e">
        <f t="shared" si="59"/>
        <v>#N/A</v>
      </c>
      <c r="W365" s="8"/>
      <c r="Y365" s="12" t="e">
        <f t="shared" si="60"/>
        <v>#N/A</v>
      </c>
    </row>
    <row r="366" spans="19:25" x14ac:dyDescent="0.25">
      <c r="S366" s="8" t="e">
        <f t="shared" si="61"/>
        <v>#N/A</v>
      </c>
      <c r="T366" s="8" t="e">
        <f t="shared" si="62"/>
        <v>#N/A</v>
      </c>
      <c r="U366" s="8" t="e">
        <f t="shared" si="63"/>
        <v>#N/A</v>
      </c>
      <c r="V366" s="8" t="e">
        <f t="shared" si="59"/>
        <v>#N/A</v>
      </c>
      <c r="W366" s="8"/>
      <c r="Y366" s="12" t="e">
        <f t="shared" si="60"/>
        <v>#N/A</v>
      </c>
    </row>
    <row r="367" spans="19:25" x14ac:dyDescent="0.25">
      <c r="S367" s="8" t="e">
        <f t="shared" si="61"/>
        <v>#N/A</v>
      </c>
      <c r="T367" s="8" t="e">
        <f t="shared" si="62"/>
        <v>#N/A</v>
      </c>
      <c r="U367" s="8" t="e">
        <f t="shared" si="63"/>
        <v>#N/A</v>
      </c>
      <c r="V367" s="8" t="e">
        <f t="shared" si="59"/>
        <v>#N/A</v>
      </c>
      <c r="W367" s="8"/>
      <c r="Y367" s="12" t="e">
        <f t="shared" si="60"/>
        <v>#N/A</v>
      </c>
    </row>
    <row r="368" spans="19:25" x14ac:dyDescent="0.25">
      <c r="S368" s="8" t="e">
        <f t="shared" si="61"/>
        <v>#N/A</v>
      </c>
      <c r="T368" s="8" t="e">
        <f t="shared" si="62"/>
        <v>#N/A</v>
      </c>
      <c r="U368" s="8" t="e">
        <f t="shared" si="63"/>
        <v>#N/A</v>
      </c>
      <c r="V368" s="8" t="e">
        <f t="shared" si="59"/>
        <v>#N/A</v>
      </c>
      <c r="W368" s="8"/>
      <c r="Y368" s="12" t="e">
        <f t="shared" si="60"/>
        <v>#N/A</v>
      </c>
    </row>
    <row r="369" spans="19:25" x14ac:dyDescent="0.25">
      <c r="S369" s="8" t="e">
        <f t="shared" si="61"/>
        <v>#N/A</v>
      </c>
      <c r="T369" s="8" t="e">
        <f t="shared" si="62"/>
        <v>#N/A</v>
      </c>
      <c r="U369" s="8" t="e">
        <f t="shared" si="63"/>
        <v>#N/A</v>
      </c>
      <c r="V369" s="8" t="e">
        <f t="shared" si="59"/>
        <v>#N/A</v>
      </c>
      <c r="W369" s="8"/>
      <c r="Y369" s="12" t="e">
        <f t="shared" si="60"/>
        <v>#N/A</v>
      </c>
    </row>
    <row r="370" spans="19:25" x14ac:dyDescent="0.25">
      <c r="S370" s="8" t="e">
        <f t="shared" si="61"/>
        <v>#N/A</v>
      </c>
      <c r="T370" s="8" t="e">
        <f t="shared" si="62"/>
        <v>#N/A</v>
      </c>
      <c r="U370" s="8" t="e">
        <f t="shared" si="63"/>
        <v>#N/A</v>
      </c>
      <c r="V370" s="8" t="e">
        <f t="shared" si="59"/>
        <v>#N/A</v>
      </c>
      <c r="W370" s="8"/>
      <c r="Y370" s="12" t="e">
        <f t="shared" si="60"/>
        <v>#N/A</v>
      </c>
    </row>
    <row r="371" spans="19:25" x14ac:dyDescent="0.25">
      <c r="S371" s="8" t="e">
        <f t="shared" si="61"/>
        <v>#N/A</v>
      </c>
      <c r="T371" s="8" t="e">
        <f t="shared" si="62"/>
        <v>#N/A</v>
      </c>
      <c r="U371" s="8" t="e">
        <f t="shared" si="63"/>
        <v>#N/A</v>
      </c>
      <c r="V371" s="8" t="e">
        <f t="shared" si="59"/>
        <v>#N/A</v>
      </c>
      <c r="W371" s="8"/>
      <c r="Y371" s="12" t="e">
        <f t="shared" si="60"/>
        <v>#N/A</v>
      </c>
    </row>
    <row r="372" spans="19:25" x14ac:dyDescent="0.25">
      <c r="S372" s="8" t="e">
        <f t="shared" ref="S372:S407" si="64">P372*(F372+BonusAtk)*(VLOOKUP(N372,cardDmgValue,2,FALSE)*(1+G372))*VLOOKUP(D372,classAtkBonus,2,FALSE)*0.23*(1+H372-I372)*(1+J372)</f>
        <v>#N/A</v>
      </c>
      <c r="T372" s="8" t="e">
        <f t="shared" ref="T372:T407" si="65">Q372*(F372+BonusAtk)*(VLOOKUP(N372,cardDmgValue,2,FALSE)*(1+G372))*VLOOKUP(D372,classAtkBonus,2,FALSE)*0.23*(1+H372-I372)*(1+J372)</f>
        <v>#N/A</v>
      </c>
      <c r="U372" s="8" t="e">
        <f t="shared" ref="U372:U407" si="66">R372*(F372+BonusAtk)*(VLOOKUP(N372,cardDmgValue,2,FALSE)*(1+G372))*VLOOKUP(D372,classAtkBonus,2,FALSE)*0.23*(1+H372-I372)*(1+J372)</f>
        <v>#N/A</v>
      </c>
      <c r="V372" s="8" t="e">
        <f t="shared" si="59"/>
        <v>#N/A</v>
      </c>
      <c r="W372" s="8"/>
      <c r="Y372" s="12" t="e">
        <f t="shared" si="60"/>
        <v>#N/A</v>
      </c>
    </row>
    <row r="373" spans="19:25" x14ac:dyDescent="0.25">
      <c r="S373" s="8" t="e">
        <f t="shared" si="64"/>
        <v>#N/A</v>
      </c>
      <c r="T373" s="8" t="e">
        <f t="shared" si="65"/>
        <v>#N/A</v>
      </c>
      <c r="U373" s="8" t="e">
        <f t="shared" si="66"/>
        <v>#N/A</v>
      </c>
      <c r="V373" s="8" t="e">
        <f t="shared" si="59"/>
        <v>#N/A</v>
      </c>
      <c r="W373" s="8"/>
      <c r="Y373" s="12" t="e">
        <f t="shared" si="60"/>
        <v>#N/A</v>
      </c>
    </row>
    <row r="374" spans="19:25" x14ac:dyDescent="0.25">
      <c r="S374" s="8" t="e">
        <f t="shared" si="64"/>
        <v>#N/A</v>
      </c>
      <c r="T374" s="8" t="e">
        <f t="shared" si="65"/>
        <v>#N/A</v>
      </c>
      <c r="U374" s="8" t="e">
        <f t="shared" si="66"/>
        <v>#N/A</v>
      </c>
      <c r="V374" s="8" t="e">
        <f t="shared" ref="V374:V407" si="67">(R374+M374)*(F374+BonusAtk)*(VLOOKUP(N374,cardDmgValue,2,FALSE)*(1+G374))*VLOOKUP(D374,classAtkBonus,2,FALSE)*0.23*(1+H374-I374)*(1+J374+K374)*(1+IF(L374=0,0,L374-1))</f>
        <v>#N/A</v>
      </c>
      <c r="W374" s="8"/>
      <c r="Y374" s="12" t="e">
        <f t="shared" si="60"/>
        <v>#N/A</v>
      </c>
    </row>
    <row r="375" spans="19:25" x14ac:dyDescent="0.25">
      <c r="S375" s="8" t="e">
        <f t="shared" si="64"/>
        <v>#N/A</v>
      </c>
      <c r="T375" s="8" t="e">
        <f t="shared" si="65"/>
        <v>#N/A</v>
      </c>
      <c r="U375" s="8" t="e">
        <f t="shared" si="66"/>
        <v>#N/A</v>
      </c>
      <c r="V375" s="8" t="e">
        <f t="shared" si="67"/>
        <v>#N/A</v>
      </c>
      <c r="W375" s="8"/>
      <c r="Y375" s="12" t="e">
        <f t="shared" si="60"/>
        <v>#N/A</v>
      </c>
    </row>
    <row r="376" spans="19:25" x14ac:dyDescent="0.25">
      <c r="S376" s="8" t="e">
        <f t="shared" si="64"/>
        <v>#N/A</v>
      </c>
      <c r="T376" s="8" t="e">
        <f t="shared" si="65"/>
        <v>#N/A</v>
      </c>
      <c r="U376" s="8" t="e">
        <f t="shared" si="66"/>
        <v>#N/A</v>
      </c>
      <c r="V376" s="8" t="e">
        <f t="shared" si="67"/>
        <v>#N/A</v>
      </c>
      <c r="W376" s="8"/>
      <c r="Y376" s="12" t="e">
        <f t="shared" si="60"/>
        <v>#N/A</v>
      </c>
    </row>
    <row r="377" spans="19:25" x14ac:dyDescent="0.25">
      <c r="S377" s="8" t="e">
        <f t="shared" si="64"/>
        <v>#N/A</v>
      </c>
      <c r="T377" s="8" t="e">
        <f t="shared" si="65"/>
        <v>#N/A</v>
      </c>
      <c r="U377" s="8" t="e">
        <f t="shared" si="66"/>
        <v>#N/A</v>
      </c>
      <c r="V377" s="8" t="e">
        <f t="shared" si="67"/>
        <v>#N/A</v>
      </c>
      <c r="W377" s="8"/>
      <c r="Y377" s="12" t="e">
        <f t="shared" si="60"/>
        <v>#N/A</v>
      </c>
    </row>
    <row r="378" spans="19:25" x14ac:dyDescent="0.25">
      <c r="S378" s="8" t="e">
        <f t="shared" si="64"/>
        <v>#N/A</v>
      </c>
      <c r="T378" s="8" t="e">
        <f t="shared" si="65"/>
        <v>#N/A</v>
      </c>
      <c r="U378" s="8" t="e">
        <f t="shared" si="66"/>
        <v>#N/A</v>
      </c>
      <c r="V378" s="8" t="e">
        <f t="shared" si="67"/>
        <v>#N/A</v>
      </c>
      <c r="W378" s="8"/>
      <c r="Y378" s="12" t="e">
        <f t="shared" si="60"/>
        <v>#N/A</v>
      </c>
    </row>
    <row r="379" spans="19:25" x14ac:dyDescent="0.25">
      <c r="S379" s="8" t="e">
        <f t="shared" si="64"/>
        <v>#N/A</v>
      </c>
      <c r="T379" s="8" t="e">
        <f t="shared" si="65"/>
        <v>#N/A</v>
      </c>
      <c r="U379" s="8" t="e">
        <f t="shared" si="66"/>
        <v>#N/A</v>
      </c>
      <c r="V379" s="8" t="e">
        <f t="shared" si="67"/>
        <v>#N/A</v>
      </c>
      <c r="W379" s="8"/>
      <c r="Y379" s="12" t="e">
        <f t="shared" si="60"/>
        <v>#N/A</v>
      </c>
    </row>
    <row r="380" spans="19:25" x14ac:dyDescent="0.25">
      <c r="S380" s="8" t="e">
        <f t="shared" si="64"/>
        <v>#N/A</v>
      </c>
      <c r="T380" s="8" t="e">
        <f t="shared" si="65"/>
        <v>#N/A</v>
      </c>
      <c r="U380" s="8" t="e">
        <f t="shared" si="66"/>
        <v>#N/A</v>
      </c>
      <c r="V380" s="8" t="e">
        <f t="shared" si="67"/>
        <v>#N/A</v>
      </c>
      <c r="W380" s="8"/>
      <c r="Y380" s="12" t="e">
        <f t="shared" si="60"/>
        <v>#N/A</v>
      </c>
    </row>
    <row r="381" spans="19:25" x14ac:dyDescent="0.25">
      <c r="S381" s="8" t="e">
        <f t="shared" si="64"/>
        <v>#N/A</v>
      </c>
      <c r="T381" s="8" t="e">
        <f t="shared" si="65"/>
        <v>#N/A</v>
      </c>
      <c r="U381" s="8" t="e">
        <f t="shared" si="66"/>
        <v>#N/A</v>
      </c>
      <c r="V381" s="8" t="e">
        <f t="shared" si="67"/>
        <v>#N/A</v>
      </c>
      <c r="W381" s="8"/>
      <c r="Y381" s="12" t="e">
        <f t="shared" si="60"/>
        <v>#N/A</v>
      </c>
    </row>
    <row r="382" spans="19:25" x14ac:dyDescent="0.25">
      <c r="S382" s="8" t="e">
        <f t="shared" si="64"/>
        <v>#N/A</v>
      </c>
      <c r="T382" s="8" t="e">
        <f t="shared" si="65"/>
        <v>#N/A</v>
      </c>
      <c r="U382" s="8" t="e">
        <f t="shared" si="66"/>
        <v>#N/A</v>
      </c>
      <c r="V382" s="8" t="e">
        <f t="shared" si="67"/>
        <v>#N/A</v>
      </c>
      <c r="W382" s="8"/>
      <c r="Y382" s="12" t="e">
        <f t="shared" si="60"/>
        <v>#N/A</v>
      </c>
    </row>
    <row r="383" spans="19:25" x14ac:dyDescent="0.25">
      <c r="S383" s="8" t="e">
        <f t="shared" si="64"/>
        <v>#N/A</v>
      </c>
      <c r="T383" s="8" t="e">
        <f t="shared" si="65"/>
        <v>#N/A</v>
      </c>
      <c r="U383" s="8" t="e">
        <f t="shared" si="66"/>
        <v>#N/A</v>
      </c>
      <c r="V383" s="8" t="e">
        <f t="shared" si="67"/>
        <v>#N/A</v>
      </c>
      <c r="W383" s="8"/>
      <c r="Y383" s="12" t="e">
        <f t="shared" si="60"/>
        <v>#N/A</v>
      </c>
    </row>
    <row r="384" spans="19:25" x14ac:dyDescent="0.25">
      <c r="S384" s="8" t="e">
        <f t="shared" si="64"/>
        <v>#N/A</v>
      </c>
      <c r="T384" s="8" t="e">
        <f t="shared" si="65"/>
        <v>#N/A</v>
      </c>
      <c r="U384" s="8" t="e">
        <f t="shared" si="66"/>
        <v>#N/A</v>
      </c>
      <c r="V384" s="8" t="e">
        <f t="shared" si="67"/>
        <v>#N/A</v>
      </c>
      <c r="W384" s="8"/>
      <c r="Y384" s="12" t="e">
        <f t="shared" si="60"/>
        <v>#N/A</v>
      </c>
    </row>
    <row r="385" spans="19:25" x14ac:dyDescent="0.25">
      <c r="S385" s="8" t="e">
        <f t="shared" si="64"/>
        <v>#N/A</v>
      </c>
      <c r="T385" s="8" t="e">
        <f t="shared" si="65"/>
        <v>#N/A</v>
      </c>
      <c r="U385" s="8" t="e">
        <f t="shared" si="66"/>
        <v>#N/A</v>
      </c>
      <c r="V385" s="8" t="e">
        <f t="shared" si="67"/>
        <v>#N/A</v>
      </c>
      <c r="W385" s="8"/>
      <c r="Y385" s="12" t="e">
        <f t="shared" si="60"/>
        <v>#N/A</v>
      </c>
    </row>
    <row r="386" spans="19:25" x14ac:dyDescent="0.25">
      <c r="S386" s="8" t="e">
        <f t="shared" si="64"/>
        <v>#N/A</v>
      </c>
      <c r="T386" s="8" t="e">
        <f t="shared" si="65"/>
        <v>#N/A</v>
      </c>
      <c r="U386" s="8" t="e">
        <f t="shared" si="66"/>
        <v>#N/A</v>
      </c>
      <c r="V386" s="8" t="e">
        <f t="shared" si="67"/>
        <v>#N/A</v>
      </c>
      <c r="W386" s="8"/>
      <c r="Y386" s="12" t="e">
        <f t="shared" si="60"/>
        <v>#N/A</v>
      </c>
    </row>
    <row r="387" spans="19:25" x14ac:dyDescent="0.25">
      <c r="S387" s="8" t="e">
        <f t="shared" si="64"/>
        <v>#N/A</v>
      </c>
      <c r="T387" s="8" t="e">
        <f t="shared" si="65"/>
        <v>#N/A</v>
      </c>
      <c r="U387" s="8" t="e">
        <f t="shared" si="66"/>
        <v>#N/A</v>
      </c>
      <c r="V387" s="8" t="e">
        <f t="shared" si="67"/>
        <v>#N/A</v>
      </c>
      <c r="W387" s="8"/>
      <c r="Y387" s="12" t="e">
        <f t="shared" si="60"/>
        <v>#N/A</v>
      </c>
    </row>
    <row r="388" spans="19:25" x14ac:dyDescent="0.25">
      <c r="S388" s="8" t="e">
        <f t="shared" si="64"/>
        <v>#N/A</v>
      </c>
      <c r="T388" s="8" t="e">
        <f t="shared" si="65"/>
        <v>#N/A</v>
      </c>
      <c r="U388" s="8" t="e">
        <f t="shared" si="66"/>
        <v>#N/A</v>
      </c>
      <c r="V388" s="8" t="e">
        <f t="shared" si="67"/>
        <v>#N/A</v>
      </c>
      <c r="W388" s="8"/>
      <c r="Y388" s="12" t="e">
        <f t="shared" si="60"/>
        <v>#N/A</v>
      </c>
    </row>
    <row r="389" spans="19:25" x14ac:dyDescent="0.25">
      <c r="S389" s="8" t="e">
        <f t="shared" si="64"/>
        <v>#N/A</v>
      </c>
      <c r="T389" s="8" t="e">
        <f t="shared" si="65"/>
        <v>#N/A</v>
      </c>
      <c r="U389" s="8" t="e">
        <f t="shared" si="66"/>
        <v>#N/A</v>
      </c>
      <c r="V389" s="8" t="e">
        <f t="shared" si="67"/>
        <v>#N/A</v>
      </c>
      <c r="W389" s="8"/>
      <c r="Y389" s="12" t="e">
        <f t="shared" si="60"/>
        <v>#N/A</v>
      </c>
    </row>
    <row r="390" spans="19:25" x14ac:dyDescent="0.25">
      <c r="S390" s="8" t="e">
        <f t="shared" si="64"/>
        <v>#N/A</v>
      </c>
      <c r="T390" s="8" t="e">
        <f t="shared" si="65"/>
        <v>#N/A</v>
      </c>
      <c r="U390" s="8" t="e">
        <f t="shared" si="66"/>
        <v>#N/A</v>
      </c>
      <c r="V390" s="8" t="e">
        <f t="shared" si="67"/>
        <v>#N/A</v>
      </c>
      <c r="W390" s="8"/>
      <c r="Y390" s="12" t="e">
        <f t="shared" ref="Y390:Y407" si="68">CONCATENATE(B390,"|",C390,"|",D390,"|",E390,"|",N390,"|",O390,"|",ROUND(S390,0),"|",ROUND(T390,0),"|",ROUND(U390,0),"|",ROUND(V390,0),"|",X390)</f>
        <v>#N/A</v>
      </c>
    </row>
    <row r="391" spans="19:25" x14ac:dyDescent="0.25">
      <c r="S391" s="8" t="e">
        <f t="shared" si="64"/>
        <v>#N/A</v>
      </c>
      <c r="T391" s="8" t="e">
        <f t="shared" si="65"/>
        <v>#N/A</v>
      </c>
      <c r="U391" s="8" t="e">
        <f t="shared" si="66"/>
        <v>#N/A</v>
      </c>
      <c r="V391" s="8" t="e">
        <f t="shared" si="67"/>
        <v>#N/A</v>
      </c>
      <c r="W391" s="8"/>
      <c r="Y391" s="12" t="e">
        <f t="shared" si="68"/>
        <v>#N/A</v>
      </c>
    </row>
    <row r="392" spans="19:25" x14ac:dyDescent="0.25">
      <c r="S392" s="8" t="e">
        <f t="shared" si="64"/>
        <v>#N/A</v>
      </c>
      <c r="T392" s="8" t="e">
        <f t="shared" si="65"/>
        <v>#N/A</v>
      </c>
      <c r="U392" s="8" t="e">
        <f t="shared" si="66"/>
        <v>#N/A</v>
      </c>
      <c r="V392" s="8" t="e">
        <f t="shared" si="67"/>
        <v>#N/A</v>
      </c>
      <c r="W392" s="8"/>
      <c r="Y392" s="12" t="e">
        <f t="shared" si="68"/>
        <v>#N/A</v>
      </c>
    </row>
    <row r="393" spans="19:25" x14ac:dyDescent="0.25">
      <c r="S393" s="8" t="e">
        <f t="shared" si="64"/>
        <v>#N/A</v>
      </c>
      <c r="T393" s="8" t="e">
        <f t="shared" si="65"/>
        <v>#N/A</v>
      </c>
      <c r="U393" s="8" t="e">
        <f t="shared" si="66"/>
        <v>#N/A</v>
      </c>
      <c r="V393" s="8" t="e">
        <f t="shared" si="67"/>
        <v>#N/A</v>
      </c>
      <c r="W393" s="8"/>
      <c r="Y393" s="12" t="e">
        <f t="shared" si="68"/>
        <v>#N/A</v>
      </c>
    </row>
    <row r="394" spans="19:25" x14ac:dyDescent="0.25">
      <c r="S394" s="8" t="e">
        <f t="shared" si="64"/>
        <v>#N/A</v>
      </c>
      <c r="T394" s="8" t="e">
        <f t="shared" si="65"/>
        <v>#N/A</v>
      </c>
      <c r="U394" s="8" t="e">
        <f t="shared" si="66"/>
        <v>#N/A</v>
      </c>
      <c r="V394" s="8" t="e">
        <f t="shared" si="67"/>
        <v>#N/A</v>
      </c>
      <c r="W394" s="8"/>
      <c r="Y394" s="12" t="e">
        <f t="shared" si="68"/>
        <v>#N/A</v>
      </c>
    </row>
    <row r="395" spans="19:25" x14ac:dyDescent="0.25">
      <c r="S395" s="8" t="e">
        <f t="shared" si="64"/>
        <v>#N/A</v>
      </c>
      <c r="T395" s="8" t="e">
        <f t="shared" si="65"/>
        <v>#N/A</v>
      </c>
      <c r="U395" s="8" t="e">
        <f t="shared" si="66"/>
        <v>#N/A</v>
      </c>
      <c r="V395" s="8" t="e">
        <f t="shared" si="67"/>
        <v>#N/A</v>
      </c>
      <c r="W395" s="8"/>
      <c r="Y395" s="12" t="e">
        <f t="shared" si="68"/>
        <v>#N/A</v>
      </c>
    </row>
    <row r="396" spans="19:25" x14ac:dyDescent="0.25">
      <c r="S396" s="8" t="e">
        <f t="shared" si="64"/>
        <v>#N/A</v>
      </c>
      <c r="T396" s="8" t="e">
        <f t="shared" si="65"/>
        <v>#N/A</v>
      </c>
      <c r="U396" s="8" t="e">
        <f t="shared" si="66"/>
        <v>#N/A</v>
      </c>
      <c r="V396" s="8" t="e">
        <f t="shared" si="67"/>
        <v>#N/A</v>
      </c>
      <c r="W396" s="8"/>
      <c r="Y396" s="12" t="e">
        <f t="shared" si="68"/>
        <v>#N/A</v>
      </c>
    </row>
    <row r="397" spans="19:25" x14ac:dyDescent="0.25">
      <c r="S397" s="8" t="e">
        <f t="shared" si="64"/>
        <v>#N/A</v>
      </c>
      <c r="T397" s="8" t="e">
        <f t="shared" si="65"/>
        <v>#N/A</v>
      </c>
      <c r="U397" s="8" t="e">
        <f t="shared" si="66"/>
        <v>#N/A</v>
      </c>
      <c r="V397" s="8" t="e">
        <f t="shared" si="67"/>
        <v>#N/A</v>
      </c>
      <c r="W397" s="8"/>
      <c r="Y397" s="12" t="e">
        <f t="shared" si="68"/>
        <v>#N/A</v>
      </c>
    </row>
    <row r="398" spans="19:25" x14ac:dyDescent="0.25">
      <c r="S398" s="8" t="e">
        <f t="shared" si="64"/>
        <v>#N/A</v>
      </c>
      <c r="T398" s="8" t="e">
        <f t="shared" si="65"/>
        <v>#N/A</v>
      </c>
      <c r="U398" s="8" t="e">
        <f t="shared" si="66"/>
        <v>#N/A</v>
      </c>
      <c r="V398" s="8" t="e">
        <f t="shared" si="67"/>
        <v>#N/A</v>
      </c>
      <c r="W398" s="8"/>
      <c r="Y398" s="12" t="e">
        <f t="shared" si="68"/>
        <v>#N/A</v>
      </c>
    </row>
    <row r="399" spans="19:25" x14ac:dyDescent="0.25">
      <c r="S399" s="8" t="e">
        <f t="shared" si="64"/>
        <v>#N/A</v>
      </c>
      <c r="T399" s="8" t="e">
        <f t="shared" si="65"/>
        <v>#N/A</v>
      </c>
      <c r="U399" s="8" t="e">
        <f t="shared" si="66"/>
        <v>#N/A</v>
      </c>
      <c r="V399" s="8" t="e">
        <f t="shared" si="67"/>
        <v>#N/A</v>
      </c>
      <c r="W399" s="8"/>
      <c r="Y399" s="12" t="e">
        <f t="shared" si="68"/>
        <v>#N/A</v>
      </c>
    </row>
    <row r="400" spans="19:25" x14ac:dyDescent="0.25">
      <c r="S400" s="8" t="e">
        <f t="shared" si="64"/>
        <v>#N/A</v>
      </c>
      <c r="T400" s="8" t="e">
        <f t="shared" si="65"/>
        <v>#N/A</v>
      </c>
      <c r="U400" s="8" t="e">
        <f t="shared" si="66"/>
        <v>#N/A</v>
      </c>
      <c r="V400" s="8" t="e">
        <f t="shared" si="67"/>
        <v>#N/A</v>
      </c>
      <c r="W400" s="8"/>
      <c r="Y400" s="12" t="e">
        <f t="shared" si="68"/>
        <v>#N/A</v>
      </c>
    </row>
    <row r="401" spans="19:25" x14ac:dyDescent="0.25">
      <c r="S401" s="8" t="e">
        <f t="shared" si="64"/>
        <v>#N/A</v>
      </c>
      <c r="T401" s="8" t="e">
        <f t="shared" si="65"/>
        <v>#N/A</v>
      </c>
      <c r="U401" s="8" t="e">
        <f t="shared" si="66"/>
        <v>#N/A</v>
      </c>
      <c r="V401" s="8" t="e">
        <f t="shared" si="67"/>
        <v>#N/A</v>
      </c>
      <c r="W401" s="8"/>
      <c r="Y401" s="12" t="e">
        <f t="shared" si="68"/>
        <v>#N/A</v>
      </c>
    </row>
    <row r="402" spans="19:25" x14ac:dyDescent="0.25">
      <c r="S402" s="8" t="e">
        <f t="shared" si="64"/>
        <v>#N/A</v>
      </c>
      <c r="T402" s="8" t="e">
        <f t="shared" si="65"/>
        <v>#N/A</v>
      </c>
      <c r="U402" s="8" t="e">
        <f t="shared" si="66"/>
        <v>#N/A</v>
      </c>
      <c r="V402" s="8" t="e">
        <f t="shared" si="67"/>
        <v>#N/A</v>
      </c>
      <c r="W402" s="8"/>
      <c r="Y402" s="12" t="e">
        <f t="shared" si="68"/>
        <v>#N/A</v>
      </c>
    </row>
    <row r="403" spans="19:25" x14ac:dyDescent="0.25">
      <c r="S403" s="8" t="e">
        <f t="shared" si="64"/>
        <v>#N/A</v>
      </c>
      <c r="T403" s="8" t="e">
        <f t="shared" si="65"/>
        <v>#N/A</v>
      </c>
      <c r="U403" s="8" t="e">
        <f t="shared" si="66"/>
        <v>#N/A</v>
      </c>
      <c r="V403" s="8" t="e">
        <f t="shared" si="67"/>
        <v>#N/A</v>
      </c>
      <c r="W403" s="8"/>
      <c r="Y403" s="12" t="e">
        <f t="shared" si="68"/>
        <v>#N/A</v>
      </c>
    </row>
    <row r="404" spans="19:25" x14ac:dyDescent="0.25">
      <c r="S404" s="8" t="e">
        <f t="shared" si="64"/>
        <v>#N/A</v>
      </c>
      <c r="T404" s="8" t="e">
        <f t="shared" si="65"/>
        <v>#N/A</v>
      </c>
      <c r="U404" s="8" t="e">
        <f t="shared" si="66"/>
        <v>#N/A</v>
      </c>
      <c r="V404" s="8" t="e">
        <f t="shared" si="67"/>
        <v>#N/A</v>
      </c>
      <c r="W404" s="8"/>
      <c r="Y404" s="12" t="e">
        <f t="shared" si="68"/>
        <v>#N/A</v>
      </c>
    </row>
    <row r="405" spans="19:25" x14ac:dyDescent="0.25">
      <c r="S405" s="8" t="e">
        <f t="shared" si="64"/>
        <v>#N/A</v>
      </c>
      <c r="T405" s="8" t="e">
        <f t="shared" si="65"/>
        <v>#N/A</v>
      </c>
      <c r="U405" s="8" t="e">
        <f t="shared" si="66"/>
        <v>#N/A</v>
      </c>
      <c r="V405" s="8" t="e">
        <f t="shared" si="67"/>
        <v>#N/A</v>
      </c>
      <c r="W405" s="8"/>
      <c r="Y405" s="12" t="e">
        <f t="shared" si="68"/>
        <v>#N/A</v>
      </c>
    </row>
    <row r="406" spans="19:25" x14ac:dyDescent="0.25">
      <c r="S406" s="8" t="e">
        <f t="shared" si="64"/>
        <v>#N/A</v>
      </c>
      <c r="T406" s="8" t="e">
        <f t="shared" si="65"/>
        <v>#N/A</v>
      </c>
      <c r="U406" s="8" t="e">
        <f t="shared" si="66"/>
        <v>#N/A</v>
      </c>
      <c r="V406" s="8" t="e">
        <f t="shared" si="67"/>
        <v>#N/A</v>
      </c>
      <c r="W406" s="8"/>
      <c r="Y406" s="12" t="e">
        <f t="shared" si="68"/>
        <v>#N/A</v>
      </c>
    </row>
    <row r="407" spans="19:25" x14ac:dyDescent="0.25">
      <c r="S407" s="8" t="e">
        <f t="shared" si="64"/>
        <v>#N/A</v>
      </c>
      <c r="T407" s="8" t="e">
        <f t="shared" si="65"/>
        <v>#N/A</v>
      </c>
      <c r="U407" s="8" t="e">
        <f t="shared" si="66"/>
        <v>#N/A</v>
      </c>
      <c r="V407" s="8" t="e">
        <f t="shared" si="67"/>
        <v>#N/A</v>
      </c>
      <c r="W407" s="8"/>
      <c r="Y407" s="12" t="e">
        <f t="shared" si="68"/>
        <v>#N/A</v>
      </c>
    </row>
  </sheetData>
  <autoFilter ref="A1:Y407">
    <sortState ref="A2:Y403">
      <sortCondition ref="A1:A403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K24" sqref="K24"/>
    </sheetView>
  </sheetViews>
  <sheetFormatPr defaultRowHeight="15" x14ac:dyDescent="0.25"/>
  <cols>
    <col min="5" max="5" width="11.625" bestFit="1" customWidth="1"/>
  </cols>
  <sheetData>
    <row r="1" spans="1:7" x14ac:dyDescent="0.25">
      <c r="A1" t="s">
        <v>26</v>
      </c>
      <c r="B1" s="1">
        <v>1</v>
      </c>
      <c r="C1" t="s">
        <v>21</v>
      </c>
      <c r="D1" s="1">
        <v>1</v>
      </c>
      <c r="E1" t="s">
        <v>82</v>
      </c>
      <c r="F1">
        <v>990</v>
      </c>
      <c r="G1" t="s">
        <v>83</v>
      </c>
    </row>
    <row r="2" spans="1:7" x14ac:dyDescent="0.25">
      <c r="A2" t="s">
        <v>22</v>
      </c>
      <c r="B2" s="1">
        <v>1.5</v>
      </c>
      <c r="C2" t="s">
        <v>36</v>
      </c>
      <c r="D2" s="1">
        <v>0.95</v>
      </c>
    </row>
    <row r="3" spans="1:7" x14ac:dyDescent="0.25">
      <c r="A3" t="s">
        <v>31</v>
      </c>
      <c r="B3" s="1">
        <v>0.8</v>
      </c>
      <c r="C3" t="s">
        <v>47</v>
      </c>
      <c r="D3" s="1">
        <v>1.05</v>
      </c>
      <c r="F3" s="11" t="s">
        <v>84</v>
      </c>
    </row>
    <row r="4" spans="1:7" x14ac:dyDescent="0.25">
      <c r="C4" t="s">
        <v>51</v>
      </c>
      <c r="D4" s="1">
        <v>1</v>
      </c>
      <c r="F4" s="11" t="s">
        <v>285</v>
      </c>
    </row>
    <row r="5" spans="1:7" x14ac:dyDescent="0.25">
      <c r="C5" t="s">
        <v>58</v>
      </c>
      <c r="D5" s="1">
        <v>0.9</v>
      </c>
      <c r="F5" s="11" t="s">
        <v>85</v>
      </c>
    </row>
    <row r="6" spans="1:7" x14ac:dyDescent="0.25">
      <c r="C6" t="s">
        <v>64</v>
      </c>
      <c r="D6" s="1">
        <v>0.9</v>
      </c>
      <c r="F6" s="11" t="s">
        <v>86</v>
      </c>
    </row>
    <row r="7" spans="1:7" x14ac:dyDescent="0.25">
      <c r="C7" t="s">
        <v>73</v>
      </c>
      <c r="D7" s="1">
        <v>1.1000000000000001</v>
      </c>
      <c r="F7" s="14" t="s">
        <v>286</v>
      </c>
    </row>
    <row r="8" spans="1:7" x14ac:dyDescent="0.25">
      <c r="C8" t="s">
        <v>80</v>
      </c>
      <c r="D8" s="1">
        <v>1.1000000000000001</v>
      </c>
      <c r="F8" s="14"/>
    </row>
    <row r="9" spans="1:7" x14ac:dyDescent="0.25">
      <c r="C9" t="s">
        <v>81</v>
      </c>
      <c r="D9" s="1">
        <v>1.1000000000000001</v>
      </c>
    </row>
    <row r="10" spans="1:7" x14ac:dyDescent="0.25">
      <c r="A10" t="s">
        <v>87</v>
      </c>
    </row>
    <row r="11" spans="1:7" x14ac:dyDescent="0.25">
      <c r="A11" t="s">
        <v>287</v>
      </c>
    </row>
    <row r="12" spans="1:7" x14ac:dyDescent="0.25">
      <c r="A12" t="s">
        <v>88</v>
      </c>
    </row>
    <row r="13" spans="1:7" x14ac:dyDescent="0.25">
      <c r="A13" t="s">
        <v>89</v>
      </c>
    </row>
    <row r="14" spans="1:7" x14ac:dyDescent="0.25">
      <c r="A14" t="s">
        <v>90</v>
      </c>
    </row>
    <row r="15" spans="1:7" x14ac:dyDescent="0.25">
      <c r="A15" t="s">
        <v>288</v>
      </c>
    </row>
    <row r="16" spans="1:7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s="14" t="s">
        <v>95</v>
      </c>
    </row>
    <row r="22" spans="1:1" x14ac:dyDescent="0.25">
      <c r="A22" t="s">
        <v>96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97</v>
      </c>
    </row>
    <row r="27" spans="1:1" x14ac:dyDescent="0.25">
      <c r="A27" t="s">
        <v>290</v>
      </c>
    </row>
    <row r="28" spans="1:1" x14ac:dyDescent="0.25">
      <c r="A28" t="s">
        <v>172</v>
      </c>
    </row>
    <row r="29" spans="1:1" x14ac:dyDescent="0.25">
      <c r="A29" t="s">
        <v>98</v>
      </c>
    </row>
  </sheetData>
  <hyperlinks>
    <hyperlink ref="A20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NP Damage</vt:lpstr>
      <vt:lpstr>Reference</vt:lpstr>
      <vt:lpstr>BonusAtk</vt:lpstr>
      <vt:lpstr>cardDmgValue</vt:lpstr>
      <vt:lpstr>CardType</vt:lpstr>
      <vt:lpstr>Class</vt:lpstr>
      <vt:lpstr>classAtkBonus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Philip Peng</dc:creator>
  <cp:keywords/>
  <dc:description/>
  <cp:lastModifiedBy>Philip Peng</cp:lastModifiedBy>
  <cp:revision/>
  <dcterms:created xsi:type="dcterms:W3CDTF">2015-12-30T21:05:09Z</dcterms:created>
  <dcterms:modified xsi:type="dcterms:W3CDTF">2016-09-15T07:41:09Z</dcterms:modified>
  <cp:category/>
  <cp:contentStatus/>
</cp:coreProperties>
</file>