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03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-df.live.net/99464ffcfb5c54c2/Website/keripo/gaming/fgo/"/>
    </mc:Choice>
  </mc:AlternateContent>
  <bookViews>
    <workbookView xWindow="0" yWindow="0" windowWidth="19200" windowHeight="6450"/>
  </bookViews>
  <sheets>
    <sheet name="NP Damage" sheetId="1" r:id="rId1"/>
    <sheet name="Reference" sheetId="2" r:id="rId2"/>
    <sheet name="Testing" sheetId="3" r:id="rId3"/>
  </sheets>
  <definedNames>
    <definedName name="_xlnm._FilterDatabase" localSheetId="0" hidden="1">'NP Damage'!$A$1:$V$172</definedName>
    <definedName name="BonusAtk">Reference!$F$1</definedName>
    <definedName name="cardDmgValue">Reference!$A$1:$B$3</definedName>
    <definedName name="CardType">Reference!$A$1:$A$3</definedName>
    <definedName name="Class">Reference!$C$1:$C$7</definedName>
    <definedName name="classAtkBonus">Reference!$C$1:$D$9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2" i="1" l="1"/>
  <c r="S32" i="1"/>
  <c r="R32" i="1"/>
  <c r="Q32" i="1"/>
  <c r="T58" i="1"/>
  <c r="S58" i="1"/>
  <c r="R58" i="1"/>
  <c r="Q58" i="1"/>
  <c r="V32" i="1" l="1"/>
  <c r="V58" i="1"/>
  <c r="T124" i="1"/>
  <c r="S124" i="1"/>
  <c r="R124" i="1"/>
  <c r="Q124" i="1"/>
  <c r="Q128" i="1"/>
  <c r="T127" i="1"/>
  <c r="S127" i="1"/>
  <c r="R127" i="1"/>
  <c r="Q127" i="1"/>
  <c r="T126" i="1"/>
  <c r="S126" i="1"/>
  <c r="R126" i="1"/>
  <c r="Q126" i="1"/>
  <c r="T125" i="1"/>
  <c r="S125" i="1"/>
  <c r="R125" i="1"/>
  <c r="Q125" i="1"/>
  <c r="V125" i="1" l="1"/>
  <c r="V127" i="1"/>
  <c r="V126" i="1"/>
  <c r="V124" i="1"/>
  <c r="S14" i="1"/>
  <c r="Q143" i="1"/>
  <c r="R143" i="1"/>
  <c r="S143" i="1"/>
  <c r="T143" i="1"/>
  <c r="V143" i="1" s="1"/>
  <c r="Q144" i="1"/>
  <c r="R144" i="1"/>
  <c r="S144" i="1"/>
  <c r="T144" i="1"/>
  <c r="Q145" i="1"/>
  <c r="R145" i="1"/>
  <c r="S145" i="1"/>
  <c r="T145" i="1"/>
  <c r="Q146" i="1"/>
  <c r="R146" i="1"/>
  <c r="S146" i="1"/>
  <c r="T146" i="1"/>
  <c r="Q147" i="1"/>
  <c r="R147" i="1"/>
  <c r="S147" i="1"/>
  <c r="T147" i="1"/>
  <c r="V147" i="1" s="1"/>
  <c r="Q148" i="1"/>
  <c r="R148" i="1"/>
  <c r="S148" i="1"/>
  <c r="T148" i="1"/>
  <c r="Q149" i="1"/>
  <c r="R149" i="1"/>
  <c r="S149" i="1"/>
  <c r="T149" i="1"/>
  <c r="Q150" i="1"/>
  <c r="R150" i="1"/>
  <c r="S150" i="1"/>
  <c r="T150" i="1"/>
  <c r="Q151" i="1"/>
  <c r="R151" i="1"/>
  <c r="S151" i="1"/>
  <c r="T151" i="1"/>
  <c r="Q152" i="1"/>
  <c r="R152" i="1"/>
  <c r="S152" i="1"/>
  <c r="T152" i="1"/>
  <c r="Q153" i="1"/>
  <c r="R153" i="1"/>
  <c r="S153" i="1"/>
  <c r="T153" i="1"/>
  <c r="Q154" i="1"/>
  <c r="R154" i="1"/>
  <c r="S154" i="1"/>
  <c r="T154" i="1"/>
  <c r="Q155" i="1"/>
  <c r="R155" i="1"/>
  <c r="S155" i="1"/>
  <c r="T155" i="1"/>
  <c r="Q156" i="1"/>
  <c r="R156" i="1"/>
  <c r="S156" i="1"/>
  <c r="T156" i="1"/>
  <c r="Q157" i="1"/>
  <c r="R157" i="1"/>
  <c r="S157" i="1"/>
  <c r="T157" i="1"/>
  <c r="Q158" i="1"/>
  <c r="R158" i="1"/>
  <c r="S158" i="1"/>
  <c r="T158" i="1"/>
  <c r="Q159" i="1"/>
  <c r="R159" i="1"/>
  <c r="S159" i="1"/>
  <c r="T159" i="1"/>
  <c r="Q160" i="1"/>
  <c r="R160" i="1"/>
  <c r="S160" i="1"/>
  <c r="T160" i="1"/>
  <c r="Q161" i="1"/>
  <c r="R161" i="1"/>
  <c r="S161" i="1"/>
  <c r="T161" i="1"/>
  <c r="Q162" i="1"/>
  <c r="R162" i="1"/>
  <c r="S162" i="1"/>
  <c r="T162" i="1"/>
  <c r="Q163" i="1"/>
  <c r="R163" i="1"/>
  <c r="S163" i="1"/>
  <c r="T163" i="1"/>
  <c r="V163" i="1" s="1"/>
  <c r="Q164" i="1"/>
  <c r="R164" i="1"/>
  <c r="S164" i="1"/>
  <c r="T164" i="1"/>
  <c r="Q165" i="1"/>
  <c r="R165" i="1"/>
  <c r="S165" i="1"/>
  <c r="T165" i="1"/>
  <c r="Q166" i="1"/>
  <c r="R166" i="1"/>
  <c r="S166" i="1"/>
  <c r="T166" i="1"/>
  <c r="Q167" i="1"/>
  <c r="R167" i="1"/>
  <c r="S167" i="1"/>
  <c r="T167" i="1"/>
  <c r="Q168" i="1"/>
  <c r="R168" i="1"/>
  <c r="S168" i="1"/>
  <c r="T168" i="1"/>
  <c r="Q169" i="1"/>
  <c r="R169" i="1"/>
  <c r="S169" i="1"/>
  <c r="T169" i="1"/>
  <c r="Q170" i="1"/>
  <c r="R170" i="1"/>
  <c r="S170" i="1"/>
  <c r="T170" i="1"/>
  <c r="Q171" i="1"/>
  <c r="R171" i="1"/>
  <c r="S171" i="1"/>
  <c r="T171" i="1"/>
  <c r="Q172" i="1"/>
  <c r="R172" i="1"/>
  <c r="S172" i="1"/>
  <c r="T172" i="1"/>
  <c r="R128" i="1"/>
  <c r="S128" i="1"/>
  <c r="T128" i="1"/>
  <c r="Q129" i="1"/>
  <c r="R129" i="1"/>
  <c r="S129" i="1"/>
  <c r="T129" i="1"/>
  <c r="Q130" i="1"/>
  <c r="R130" i="1"/>
  <c r="S130" i="1"/>
  <c r="T130" i="1"/>
  <c r="Q131" i="1"/>
  <c r="R131" i="1"/>
  <c r="S131" i="1"/>
  <c r="T131" i="1"/>
  <c r="Q132" i="1"/>
  <c r="R132" i="1"/>
  <c r="S132" i="1"/>
  <c r="T132" i="1"/>
  <c r="Q133" i="1"/>
  <c r="R133" i="1"/>
  <c r="S133" i="1"/>
  <c r="T133" i="1"/>
  <c r="Q134" i="1"/>
  <c r="R134" i="1"/>
  <c r="S134" i="1"/>
  <c r="T134" i="1"/>
  <c r="Q135" i="1"/>
  <c r="R135" i="1"/>
  <c r="S135" i="1"/>
  <c r="T135" i="1"/>
  <c r="Q136" i="1"/>
  <c r="R136" i="1"/>
  <c r="S136" i="1"/>
  <c r="T136" i="1"/>
  <c r="Q137" i="1"/>
  <c r="R137" i="1"/>
  <c r="S137" i="1"/>
  <c r="T137" i="1"/>
  <c r="Q138" i="1"/>
  <c r="R138" i="1"/>
  <c r="S138" i="1"/>
  <c r="T138" i="1"/>
  <c r="Q139" i="1"/>
  <c r="R139" i="1"/>
  <c r="S139" i="1"/>
  <c r="T139" i="1"/>
  <c r="Q140" i="1"/>
  <c r="R140" i="1"/>
  <c r="S140" i="1"/>
  <c r="T140" i="1"/>
  <c r="Q141" i="1"/>
  <c r="R141" i="1"/>
  <c r="S141" i="1"/>
  <c r="T141" i="1"/>
  <c r="Q142" i="1"/>
  <c r="R142" i="1"/>
  <c r="S142" i="1"/>
  <c r="T142" i="1"/>
  <c r="T123" i="1"/>
  <c r="S123" i="1"/>
  <c r="R123" i="1"/>
  <c r="Q123" i="1"/>
  <c r="T103" i="1"/>
  <c r="S103" i="1"/>
  <c r="R103" i="1"/>
  <c r="Q103" i="1"/>
  <c r="T98" i="1"/>
  <c r="S98" i="1"/>
  <c r="R98" i="1"/>
  <c r="Q98" i="1"/>
  <c r="T79" i="1"/>
  <c r="S79" i="1"/>
  <c r="R79" i="1"/>
  <c r="Q79" i="1"/>
  <c r="T63" i="1"/>
  <c r="S63" i="1"/>
  <c r="R63" i="1"/>
  <c r="Q63" i="1"/>
  <c r="V138" i="1"/>
  <c r="V128" i="1"/>
  <c r="T106" i="1"/>
  <c r="S106" i="1"/>
  <c r="R106" i="1"/>
  <c r="Q106" i="1"/>
  <c r="T122" i="1"/>
  <c r="S122" i="1"/>
  <c r="R122" i="1"/>
  <c r="Q122" i="1"/>
  <c r="T121" i="1"/>
  <c r="S121" i="1"/>
  <c r="R121" i="1"/>
  <c r="Q121" i="1"/>
  <c r="T120" i="1"/>
  <c r="S120" i="1"/>
  <c r="R120" i="1"/>
  <c r="Q120" i="1"/>
  <c r="T119" i="1"/>
  <c r="S119" i="1"/>
  <c r="R119" i="1"/>
  <c r="Q119" i="1"/>
  <c r="T118" i="1"/>
  <c r="S118" i="1"/>
  <c r="R118" i="1"/>
  <c r="Q118" i="1"/>
  <c r="T117" i="1"/>
  <c r="S117" i="1"/>
  <c r="R117" i="1"/>
  <c r="Q117" i="1"/>
  <c r="T116" i="1"/>
  <c r="S116" i="1"/>
  <c r="R116" i="1"/>
  <c r="Q116" i="1"/>
  <c r="T115" i="1"/>
  <c r="S115" i="1"/>
  <c r="R115" i="1"/>
  <c r="Q115" i="1"/>
  <c r="T114" i="1"/>
  <c r="S114" i="1"/>
  <c r="R114" i="1"/>
  <c r="Q114" i="1"/>
  <c r="T113" i="1"/>
  <c r="S113" i="1"/>
  <c r="R113" i="1"/>
  <c r="Q113" i="1"/>
  <c r="T112" i="1"/>
  <c r="S112" i="1"/>
  <c r="R112" i="1"/>
  <c r="Q112" i="1"/>
  <c r="Q110" i="1"/>
  <c r="T78" i="1"/>
  <c r="S78" i="1"/>
  <c r="R78" i="1"/>
  <c r="Q78" i="1"/>
  <c r="T7" i="1"/>
  <c r="S7" i="1"/>
  <c r="R7" i="1"/>
  <c r="Q7" i="1"/>
  <c r="T75" i="1"/>
  <c r="S75" i="1"/>
  <c r="R75" i="1"/>
  <c r="Q75" i="1"/>
  <c r="T17" i="1"/>
  <c r="S17" i="1"/>
  <c r="R17" i="1"/>
  <c r="Q17" i="1"/>
  <c r="T72" i="1"/>
  <c r="T71" i="1"/>
  <c r="Q16" i="1"/>
  <c r="R16" i="1"/>
  <c r="S16" i="1"/>
  <c r="Q101" i="1"/>
  <c r="R101" i="1"/>
  <c r="S101" i="1"/>
  <c r="T101" i="1"/>
  <c r="Q104" i="1"/>
  <c r="R104" i="1"/>
  <c r="S104" i="1"/>
  <c r="T104" i="1"/>
  <c r="Q105" i="1"/>
  <c r="R105" i="1"/>
  <c r="S105" i="1"/>
  <c r="T105" i="1"/>
  <c r="Q107" i="1"/>
  <c r="R107" i="1"/>
  <c r="S107" i="1"/>
  <c r="T107" i="1"/>
  <c r="Q108" i="1"/>
  <c r="R108" i="1"/>
  <c r="S108" i="1"/>
  <c r="T108" i="1"/>
  <c r="Q109" i="1"/>
  <c r="R109" i="1"/>
  <c r="S109" i="1"/>
  <c r="T109" i="1"/>
  <c r="R110" i="1"/>
  <c r="S110" i="1"/>
  <c r="T110" i="1"/>
  <c r="Q111" i="1"/>
  <c r="R111" i="1"/>
  <c r="S111" i="1"/>
  <c r="T111" i="1"/>
  <c r="T102" i="1"/>
  <c r="S102" i="1"/>
  <c r="R102" i="1"/>
  <c r="Q102" i="1"/>
  <c r="V1" i="1"/>
  <c r="Q100" i="1"/>
  <c r="R100" i="1"/>
  <c r="S100" i="1"/>
  <c r="T100" i="1"/>
  <c r="T92" i="1"/>
  <c r="T81" i="1"/>
  <c r="T83" i="1"/>
  <c r="T82" i="1"/>
  <c r="T85" i="1"/>
  <c r="T84" i="1"/>
  <c r="T87" i="1"/>
  <c r="T86" i="1"/>
  <c r="T89" i="1"/>
  <c r="T88" i="1"/>
  <c r="T91" i="1"/>
  <c r="T90" i="1"/>
  <c r="T93" i="1"/>
  <c r="T95" i="1"/>
  <c r="T94" i="1"/>
  <c r="T97" i="1"/>
  <c r="T96" i="1"/>
  <c r="T99" i="1"/>
  <c r="T2" i="1"/>
  <c r="T4" i="1"/>
  <c r="T5" i="1"/>
  <c r="T6" i="1"/>
  <c r="T8" i="1"/>
  <c r="T9" i="1"/>
  <c r="T11" i="1"/>
  <c r="T10" i="1"/>
  <c r="T13" i="1"/>
  <c r="T12" i="1"/>
  <c r="T15" i="1"/>
  <c r="T14" i="1"/>
  <c r="T16" i="1"/>
  <c r="T18" i="1"/>
  <c r="T20" i="1"/>
  <c r="T19" i="1"/>
  <c r="T21" i="1"/>
  <c r="T22" i="1"/>
  <c r="T23" i="1"/>
  <c r="T24" i="1"/>
  <c r="T25" i="1"/>
  <c r="T26" i="1"/>
  <c r="T27" i="1"/>
  <c r="T30" i="1"/>
  <c r="T29" i="1"/>
  <c r="T31" i="1"/>
  <c r="T33" i="1"/>
  <c r="T34" i="1"/>
  <c r="T36" i="1"/>
  <c r="T35" i="1"/>
  <c r="T37" i="1"/>
  <c r="T38" i="1"/>
  <c r="T40" i="1"/>
  <c r="T39" i="1"/>
  <c r="T41" i="1"/>
  <c r="T42" i="1"/>
  <c r="T43" i="1"/>
  <c r="T44" i="1"/>
  <c r="T45" i="1"/>
  <c r="T47" i="1"/>
  <c r="T46" i="1"/>
  <c r="T48" i="1"/>
  <c r="T49" i="1"/>
  <c r="T50" i="1"/>
  <c r="T51" i="1"/>
  <c r="T52" i="1"/>
  <c r="T54" i="1"/>
  <c r="T53" i="1"/>
  <c r="T56" i="1"/>
  <c r="T55" i="1"/>
  <c r="T57" i="1"/>
  <c r="T59" i="1"/>
  <c r="T60" i="1"/>
  <c r="T62" i="1"/>
  <c r="T61" i="1"/>
  <c r="T64" i="1"/>
  <c r="T65" i="1"/>
  <c r="T66" i="1"/>
  <c r="T68" i="1"/>
  <c r="T67" i="1"/>
  <c r="T70" i="1"/>
  <c r="T69" i="1"/>
  <c r="T74" i="1"/>
  <c r="T76" i="1"/>
  <c r="T77" i="1"/>
  <c r="T80" i="1"/>
  <c r="T3" i="1"/>
  <c r="Q2" i="1"/>
  <c r="R2" i="1"/>
  <c r="S2" i="1"/>
  <c r="Q4" i="1"/>
  <c r="R4" i="1"/>
  <c r="S4" i="1"/>
  <c r="Q5" i="1"/>
  <c r="R5" i="1"/>
  <c r="S5" i="1"/>
  <c r="Q6" i="1"/>
  <c r="R6" i="1"/>
  <c r="S6" i="1"/>
  <c r="Q8" i="1"/>
  <c r="R8" i="1"/>
  <c r="S8" i="1"/>
  <c r="Q9" i="1"/>
  <c r="R9" i="1"/>
  <c r="S9" i="1"/>
  <c r="Q11" i="1"/>
  <c r="R11" i="1"/>
  <c r="S11" i="1"/>
  <c r="Q10" i="1"/>
  <c r="R10" i="1"/>
  <c r="S10" i="1"/>
  <c r="Q13" i="1"/>
  <c r="R13" i="1"/>
  <c r="S13" i="1"/>
  <c r="Q12" i="1"/>
  <c r="R12" i="1"/>
  <c r="S12" i="1"/>
  <c r="Q15" i="1"/>
  <c r="R15" i="1"/>
  <c r="S15" i="1"/>
  <c r="Q14" i="1"/>
  <c r="R14" i="1"/>
  <c r="Q18" i="1"/>
  <c r="R18" i="1"/>
  <c r="S18" i="1"/>
  <c r="Q20" i="1"/>
  <c r="R20" i="1"/>
  <c r="S20" i="1"/>
  <c r="Q19" i="1"/>
  <c r="R19" i="1"/>
  <c r="S19" i="1"/>
  <c r="Q21" i="1"/>
  <c r="R21" i="1"/>
  <c r="S21" i="1"/>
  <c r="Q22" i="1"/>
  <c r="R22" i="1"/>
  <c r="S22" i="1"/>
  <c r="Q23" i="1"/>
  <c r="R23" i="1"/>
  <c r="S23" i="1"/>
  <c r="Q24" i="1"/>
  <c r="R24" i="1"/>
  <c r="S24" i="1"/>
  <c r="Q25" i="1"/>
  <c r="R25" i="1"/>
  <c r="S25" i="1"/>
  <c r="Q26" i="1"/>
  <c r="R26" i="1"/>
  <c r="S26" i="1"/>
  <c r="Q27" i="1"/>
  <c r="R27" i="1"/>
  <c r="S27" i="1"/>
  <c r="Q30" i="1"/>
  <c r="R30" i="1"/>
  <c r="S30" i="1"/>
  <c r="Q29" i="1"/>
  <c r="R29" i="1"/>
  <c r="S29" i="1"/>
  <c r="Q31" i="1"/>
  <c r="R31" i="1"/>
  <c r="S31" i="1"/>
  <c r="Q33" i="1"/>
  <c r="R33" i="1"/>
  <c r="S33" i="1"/>
  <c r="Q34" i="1"/>
  <c r="R34" i="1"/>
  <c r="S34" i="1"/>
  <c r="Q36" i="1"/>
  <c r="R36" i="1"/>
  <c r="S36" i="1"/>
  <c r="Q35" i="1"/>
  <c r="R35" i="1"/>
  <c r="S35" i="1"/>
  <c r="Q37" i="1"/>
  <c r="R37" i="1"/>
  <c r="S37" i="1"/>
  <c r="Q38" i="1"/>
  <c r="R38" i="1"/>
  <c r="S38" i="1"/>
  <c r="Q40" i="1"/>
  <c r="R40" i="1"/>
  <c r="S40" i="1"/>
  <c r="Q39" i="1"/>
  <c r="R39" i="1"/>
  <c r="S39" i="1"/>
  <c r="Q41" i="1"/>
  <c r="R41" i="1"/>
  <c r="S41" i="1"/>
  <c r="Q42" i="1"/>
  <c r="R42" i="1"/>
  <c r="S42" i="1"/>
  <c r="Q43" i="1"/>
  <c r="R43" i="1"/>
  <c r="S43" i="1"/>
  <c r="Q44" i="1"/>
  <c r="R44" i="1"/>
  <c r="S44" i="1"/>
  <c r="Q45" i="1"/>
  <c r="R45" i="1"/>
  <c r="S45" i="1"/>
  <c r="Q47" i="1"/>
  <c r="R47" i="1"/>
  <c r="S47" i="1"/>
  <c r="Q46" i="1"/>
  <c r="R46" i="1"/>
  <c r="S46" i="1"/>
  <c r="Q48" i="1"/>
  <c r="R48" i="1"/>
  <c r="S48" i="1"/>
  <c r="Q49" i="1"/>
  <c r="R49" i="1"/>
  <c r="S49" i="1"/>
  <c r="Q50" i="1"/>
  <c r="R50" i="1"/>
  <c r="S50" i="1"/>
  <c r="Q51" i="1"/>
  <c r="R51" i="1"/>
  <c r="V51" i="1" s="1"/>
  <c r="S51" i="1"/>
  <c r="Q52" i="1"/>
  <c r="R52" i="1"/>
  <c r="S52" i="1"/>
  <c r="Q54" i="1"/>
  <c r="R54" i="1"/>
  <c r="S54" i="1"/>
  <c r="Q53" i="1"/>
  <c r="R53" i="1"/>
  <c r="S53" i="1"/>
  <c r="Q56" i="1"/>
  <c r="R56" i="1"/>
  <c r="S56" i="1"/>
  <c r="Q55" i="1"/>
  <c r="R55" i="1"/>
  <c r="S55" i="1"/>
  <c r="Q57" i="1"/>
  <c r="R57" i="1"/>
  <c r="S57" i="1"/>
  <c r="Q59" i="1"/>
  <c r="R59" i="1"/>
  <c r="S59" i="1"/>
  <c r="Q60" i="1"/>
  <c r="R60" i="1"/>
  <c r="S60" i="1"/>
  <c r="Q62" i="1"/>
  <c r="R62" i="1"/>
  <c r="S62" i="1"/>
  <c r="Q61" i="1"/>
  <c r="R61" i="1"/>
  <c r="S61" i="1"/>
  <c r="Q64" i="1"/>
  <c r="R64" i="1"/>
  <c r="S64" i="1"/>
  <c r="Q65" i="1"/>
  <c r="R65" i="1"/>
  <c r="S65" i="1"/>
  <c r="Q66" i="1"/>
  <c r="R66" i="1"/>
  <c r="S66" i="1"/>
  <c r="Q68" i="1"/>
  <c r="R68" i="1"/>
  <c r="S68" i="1"/>
  <c r="Q67" i="1"/>
  <c r="R67" i="1"/>
  <c r="S67" i="1"/>
  <c r="Q70" i="1"/>
  <c r="R70" i="1"/>
  <c r="S70" i="1"/>
  <c r="Q69" i="1"/>
  <c r="R69" i="1"/>
  <c r="S69" i="1"/>
  <c r="Q72" i="1"/>
  <c r="R72" i="1"/>
  <c r="S72" i="1"/>
  <c r="Q71" i="1"/>
  <c r="R71" i="1"/>
  <c r="S71" i="1"/>
  <c r="Q74" i="1"/>
  <c r="R74" i="1"/>
  <c r="S74" i="1"/>
  <c r="Q76" i="1"/>
  <c r="R76" i="1"/>
  <c r="S76" i="1"/>
  <c r="Q77" i="1"/>
  <c r="R77" i="1"/>
  <c r="S77" i="1"/>
  <c r="Q80" i="1"/>
  <c r="R80" i="1"/>
  <c r="S80" i="1"/>
  <c r="Q81" i="1"/>
  <c r="R81" i="1"/>
  <c r="S81" i="1"/>
  <c r="Q83" i="1"/>
  <c r="R83" i="1"/>
  <c r="S83" i="1"/>
  <c r="Q82" i="1"/>
  <c r="R82" i="1"/>
  <c r="S82" i="1"/>
  <c r="Q85" i="1"/>
  <c r="R85" i="1"/>
  <c r="S85" i="1"/>
  <c r="Q84" i="1"/>
  <c r="R84" i="1"/>
  <c r="S84" i="1"/>
  <c r="Q87" i="1"/>
  <c r="R87" i="1"/>
  <c r="S87" i="1"/>
  <c r="Q86" i="1"/>
  <c r="R86" i="1"/>
  <c r="S86" i="1"/>
  <c r="Q89" i="1"/>
  <c r="R89" i="1"/>
  <c r="S89" i="1"/>
  <c r="Q88" i="1"/>
  <c r="R88" i="1"/>
  <c r="S88" i="1"/>
  <c r="Q91" i="1"/>
  <c r="R91" i="1"/>
  <c r="S91" i="1"/>
  <c r="Q90" i="1"/>
  <c r="R90" i="1"/>
  <c r="S90" i="1"/>
  <c r="Q93" i="1"/>
  <c r="R93" i="1"/>
  <c r="S93" i="1"/>
  <c r="Q95" i="1"/>
  <c r="R95" i="1"/>
  <c r="S95" i="1"/>
  <c r="Q94" i="1"/>
  <c r="R94" i="1"/>
  <c r="S94" i="1"/>
  <c r="Q97" i="1"/>
  <c r="R97" i="1"/>
  <c r="S97" i="1"/>
  <c r="Q96" i="1"/>
  <c r="R96" i="1"/>
  <c r="S96" i="1"/>
  <c r="Q99" i="1"/>
  <c r="R99" i="1"/>
  <c r="S99" i="1"/>
  <c r="S3" i="1"/>
  <c r="R3" i="1"/>
  <c r="Q3" i="1"/>
  <c r="R73" i="1"/>
  <c r="Q28" i="1"/>
  <c r="R28" i="1"/>
  <c r="S73" i="1"/>
  <c r="S92" i="1"/>
  <c r="R92" i="1"/>
  <c r="Q92" i="1"/>
  <c r="Q73" i="1"/>
  <c r="T73" i="1"/>
  <c r="V36" i="1"/>
  <c r="S28" i="1"/>
  <c r="T28" i="1"/>
  <c r="V37" i="1" l="1"/>
  <c r="V102" i="1"/>
  <c r="V2" i="1"/>
  <c r="V16" i="1"/>
  <c r="V164" i="1"/>
  <c r="V65" i="1"/>
  <c r="V13" i="1"/>
  <c r="V94" i="1"/>
  <c r="V87" i="1"/>
  <c r="V70" i="1"/>
  <c r="V60" i="1"/>
  <c r="V43" i="1"/>
  <c r="V172" i="1"/>
  <c r="V170" i="1"/>
  <c r="V168" i="1"/>
  <c r="V166" i="1"/>
  <c r="V162" i="1"/>
  <c r="V160" i="1"/>
  <c r="V158" i="1"/>
  <c r="V156" i="1"/>
  <c r="V154" i="1"/>
  <c r="V152" i="1"/>
  <c r="V89" i="1"/>
  <c r="V50" i="1"/>
  <c r="V46" i="1"/>
  <c r="V42" i="1"/>
  <c r="V40" i="1"/>
  <c r="V24" i="1"/>
  <c r="V148" i="1"/>
  <c r="V132" i="1"/>
  <c r="V130" i="1"/>
  <c r="V167" i="1"/>
  <c r="V161" i="1"/>
  <c r="V159" i="1"/>
  <c r="V155" i="1"/>
  <c r="V151" i="1"/>
  <c r="V171" i="1"/>
  <c r="V169" i="1"/>
  <c r="V165" i="1"/>
  <c r="V157" i="1"/>
  <c r="V153" i="1"/>
  <c r="V149" i="1"/>
  <c r="V145" i="1"/>
  <c r="V14" i="1"/>
  <c r="V150" i="1"/>
  <c r="V91" i="1"/>
  <c r="V30" i="1"/>
  <c r="V111" i="1"/>
  <c r="V104" i="1"/>
  <c r="V39" i="1"/>
  <c r="V117" i="1"/>
  <c r="V96" i="1"/>
  <c r="V79" i="1"/>
  <c r="V103" i="1"/>
  <c r="V73" i="1"/>
  <c r="V110" i="1"/>
  <c r="V101" i="1"/>
  <c r="V112" i="1"/>
  <c r="V76" i="1"/>
  <c r="V6" i="1"/>
  <c r="V105" i="1"/>
  <c r="V75" i="1"/>
  <c r="V82" i="1"/>
  <c r="V72" i="1"/>
  <c r="V66" i="1"/>
  <c r="V61" i="1"/>
  <c r="V55" i="1"/>
  <c r="V54" i="1"/>
  <c r="V48" i="1"/>
  <c r="V45" i="1"/>
  <c r="V31" i="1"/>
  <c r="V25" i="1"/>
  <c r="V22" i="1"/>
  <c r="V20" i="1"/>
  <c r="V9" i="1"/>
  <c r="V5" i="1"/>
  <c r="V34" i="1"/>
  <c r="V95" i="1"/>
  <c r="V100" i="1"/>
  <c r="V99" i="1"/>
  <c r="V84" i="1"/>
  <c r="V74" i="1"/>
  <c r="V67" i="1"/>
  <c r="V59" i="1"/>
  <c r="V56" i="1"/>
  <c r="V44" i="1"/>
  <c r="V27" i="1"/>
  <c r="V15" i="1"/>
  <c r="V63" i="1"/>
  <c r="V28" i="1"/>
  <c r="V81" i="1"/>
  <c r="V122" i="1"/>
  <c r="V98" i="1"/>
  <c r="V90" i="1"/>
  <c r="V80" i="1"/>
  <c r="V78" i="1"/>
  <c r="V106" i="1"/>
  <c r="V92" i="1"/>
  <c r="V3" i="1"/>
  <c r="V97" i="1"/>
  <c r="V93" i="1"/>
  <c r="V86" i="1"/>
  <c r="V85" i="1"/>
  <c r="V83" i="1"/>
  <c r="V77" i="1"/>
  <c r="V71" i="1"/>
  <c r="V69" i="1"/>
  <c r="V68" i="1"/>
  <c r="V64" i="1"/>
  <c r="V62" i="1"/>
  <c r="V57" i="1"/>
  <c r="V53" i="1"/>
  <c r="V52" i="1"/>
  <c r="V49" i="1"/>
  <c r="V47" i="1"/>
  <c r="V41" i="1"/>
  <c r="V38" i="1"/>
  <c r="V35" i="1"/>
  <c r="V33" i="1"/>
  <c r="V29" i="1"/>
  <c r="V26" i="1"/>
  <c r="V23" i="1"/>
  <c r="V21" i="1"/>
  <c r="V18" i="1"/>
  <c r="V12" i="1"/>
  <c r="V11" i="1"/>
  <c r="V8" i="1"/>
  <c r="V4" i="1"/>
  <c r="V19" i="1"/>
  <c r="V10" i="1"/>
  <c r="V88" i="1"/>
  <c r="V17" i="1"/>
  <c r="V7" i="1"/>
  <c r="V113" i="1"/>
  <c r="V120" i="1"/>
  <c r="V137" i="1"/>
  <c r="V129" i="1"/>
  <c r="V141" i="1"/>
  <c r="V133" i="1"/>
  <c r="V146" i="1"/>
  <c r="V118" i="1"/>
  <c r="V123" i="1"/>
  <c r="V135" i="1"/>
  <c r="V109" i="1"/>
  <c r="V107" i="1"/>
  <c r="V116" i="1"/>
  <c r="V139" i="1"/>
  <c r="V131" i="1"/>
  <c r="V144" i="1"/>
  <c r="V108" i="1"/>
  <c r="V114" i="1"/>
  <c r="V142" i="1"/>
  <c r="V140" i="1"/>
  <c r="V136" i="1"/>
  <c r="V134" i="1"/>
  <c r="V115" i="1"/>
  <c r="V119" i="1"/>
  <c r="V121" i="1"/>
</calcChain>
</file>

<file path=xl/sharedStrings.xml><?xml version="1.0" encoding="utf-8"?>
<sst xmlns="http://schemas.openxmlformats.org/spreadsheetml/2006/main" count="723" uniqueCount="205">
  <si>
    <t>ID</t>
  </si>
  <si>
    <t>Name</t>
  </si>
  <si>
    <t>*</t>
  </si>
  <si>
    <t>Class</t>
  </si>
  <si>
    <t>Atk</t>
  </si>
  <si>
    <t>cardMod</t>
  </si>
  <si>
    <t>atkMod</t>
  </si>
  <si>
    <t>npMod</t>
  </si>
  <si>
    <t>pwrMod</t>
  </si>
  <si>
    <t>superF</t>
  </si>
  <si>
    <t>Type</t>
  </si>
  <si>
    <t>Target</t>
  </si>
  <si>
    <t>NP1%</t>
  </si>
  <si>
    <t>NP2%</t>
  </si>
  <si>
    <t>NP5%</t>
  </si>
  <si>
    <t>NP1</t>
  </si>
  <si>
    <t>NP2</t>
  </si>
  <si>
    <t>NP5</t>
  </si>
  <si>
    <t>NPSP</t>
  </si>
  <si>
    <t>Notes</t>
  </si>
  <si>
    <t>Artoria Pendragon^</t>
  </si>
  <si>
    <t>x</t>
  </si>
  <si>
    <t>Saber</t>
  </si>
  <si>
    <t>Buster</t>
  </si>
  <si>
    <t>AoE</t>
  </si>
  <si>
    <t>Artoria Pendragon</t>
  </si>
  <si>
    <t>Artoria Pendragon (Alter)</t>
  </si>
  <si>
    <t>Artoria Pendragon (Lily)</t>
  </si>
  <si>
    <t>Nero Claudius^</t>
  </si>
  <si>
    <t>Arts</t>
  </si>
  <si>
    <t>Nero Claudius</t>
  </si>
  <si>
    <t>Siegfried</t>
  </si>
  <si>
    <t>Dragon</t>
  </si>
  <si>
    <t>Gaius Julius Caesar</t>
  </si>
  <si>
    <t>Quick</t>
  </si>
  <si>
    <t>Single</t>
  </si>
  <si>
    <t>Altera^</t>
  </si>
  <si>
    <t>Altera</t>
  </si>
  <si>
    <t>Emiya^</t>
  </si>
  <si>
    <t>Archer</t>
  </si>
  <si>
    <t>Emiya</t>
  </si>
  <si>
    <t>Gilgamesh^</t>
  </si>
  <si>
    <t>Non-Star Servant</t>
  </si>
  <si>
    <t>Gilgamesh</t>
  </si>
  <si>
    <t>Robin Hood</t>
  </si>
  <si>
    <t>Debuffed (e.g. Sabotage)</t>
  </si>
  <si>
    <t>Atalante^</t>
  </si>
  <si>
    <t>Atalante</t>
  </si>
  <si>
    <t>Euryale^</t>
  </si>
  <si>
    <t>Male</t>
  </si>
  <si>
    <t>Euryale</t>
  </si>
  <si>
    <t>Arash</t>
  </si>
  <si>
    <t>Self-death</t>
  </si>
  <si>
    <t>Cu Chulainn</t>
  </si>
  <si>
    <t>Lancer</t>
  </si>
  <si>
    <t>Elizabeth Bathory</t>
  </si>
  <si>
    <t>Cu Chulainn (Prototype)</t>
  </si>
  <si>
    <t>Beast</t>
  </si>
  <si>
    <t>Romulus</t>
  </si>
  <si>
    <t>Medusa</t>
  </si>
  <si>
    <t>Rider</t>
  </si>
  <si>
    <t>Saint George</t>
  </si>
  <si>
    <t>Edward Teach</t>
  </si>
  <si>
    <t>Ushiwakamaru^</t>
  </si>
  <si>
    <t>Ushiwakamaru</t>
  </si>
  <si>
    <t>Alexander</t>
  </si>
  <si>
    <t>Marie Antoinette</t>
  </si>
  <si>
    <t>Saint Martha</t>
  </si>
  <si>
    <t>Medea^</t>
  </si>
  <si>
    <t>Caster</t>
  </si>
  <si>
    <t>Medea</t>
  </si>
  <si>
    <t>Gilles de Rais</t>
  </si>
  <si>
    <t>William Shakespeare</t>
  </si>
  <si>
    <t>Mephistopheles^</t>
  </si>
  <si>
    <t>Mephistopheles</t>
  </si>
  <si>
    <t>Sasaki Koujirou</t>
  </si>
  <si>
    <t>Assassin</t>
  </si>
  <si>
    <t>Hassan of the Cursed Arm</t>
  </si>
  <si>
    <t>Jing Ke</t>
  </si>
  <si>
    <t>Charles-Henri Sanson</t>
  </si>
  <si>
    <t>Evil and Human</t>
  </si>
  <si>
    <t>Phantom of the Opera^</t>
  </si>
  <si>
    <t>Phantom of the Opera</t>
  </si>
  <si>
    <t>Carmilla</t>
  </si>
  <si>
    <t>Female</t>
  </si>
  <si>
    <t>Heracles</t>
  </si>
  <si>
    <t>Berserker</t>
  </si>
  <si>
    <t>Lancelot</t>
  </si>
  <si>
    <t>Lu Bu Feng Xian</t>
  </si>
  <si>
    <t>Spartacus</t>
  </si>
  <si>
    <t>Sakata Kintoki^</t>
  </si>
  <si>
    <t>Not available</t>
  </si>
  <si>
    <t>Sakata Kintoki</t>
  </si>
  <si>
    <t>Vlad III^</t>
  </si>
  <si>
    <t>Vlad III</t>
  </si>
  <si>
    <t>Darius III</t>
  </si>
  <si>
    <t>Kiyohime</t>
  </si>
  <si>
    <t>Erik Bloodaxe</t>
  </si>
  <si>
    <t>Tamamo Cat^</t>
  </si>
  <si>
    <t>Tamamo Cat</t>
  </si>
  <si>
    <t>Orion^</t>
  </si>
  <si>
    <t>Orion</t>
  </si>
  <si>
    <t>Elizabeth Bathory (Halloween)</t>
  </si>
  <si>
    <t xml:space="preserve">David </t>
  </si>
  <si>
    <t>Hector^</t>
  </si>
  <si>
    <t>Hector</t>
  </si>
  <si>
    <t>Francis Drake^</t>
  </si>
  <si>
    <t>Francis Drake</t>
  </si>
  <si>
    <t>Anne Bonny &amp; Mary Read^</t>
  </si>
  <si>
    <t xml:space="preserve"> +1200% on low HP</t>
  </si>
  <si>
    <t>Anne Bonny &amp; Mary Read</t>
  </si>
  <si>
    <t>Okita Souji</t>
  </si>
  <si>
    <t>Oda Nobunaga</t>
  </si>
  <si>
    <t>Divinity and Riding</t>
  </si>
  <si>
    <t>Scathach^</t>
  </si>
  <si>
    <t>Divinity and Undead</t>
  </si>
  <si>
    <t>Scathach</t>
  </si>
  <si>
    <t>Diarmuid Ua Duibhne^</t>
  </si>
  <si>
    <t>Diarmuid Ua Duibhne</t>
  </si>
  <si>
    <t>Fergus mac Róich^</t>
  </si>
  <si>
    <t>Fergus mac Róich</t>
  </si>
  <si>
    <t>Arturia Pendragon (Santa Alter)</t>
  </si>
  <si>
    <t>Nursery Rhyme^</t>
  </si>
  <si>
    <t>Nursery Rhyme</t>
  </si>
  <si>
    <t>Jack the Ripper^</t>
  </si>
  <si>
    <t>Jack the Ripper</t>
  </si>
  <si>
    <t>Mordred^</t>
  </si>
  <si>
    <t>Mordred</t>
  </si>
  <si>
    <t>Arthur</t>
  </si>
  <si>
    <t>Nikola Tesla^</t>
  </si>
  <si>
    <t>Earth or Sky</t>
  </si>
  <si>
    <t>Nikola Tesla</t>
  </si>
  <si>
    <t>Arturia Pendragon (Alter)^</t>
  </si>
  <si>
    <t>Arturia Pendragon (Alter)</t>
  </si>
  <si>
    <t>Van Hohenheim - Paracelsus^</t>
  </si>
  <si>
    <t>Van Hohenheim - Paracelsus</t>
  </si>
  <si>
    <t>Charles Babbage^</t>
  </si>
  <si>
    <t>Charles Babbage</t>
  </si>
  <si>
    <t>Frankenstein^</t>
  </si>
  <si>
    <t>Frankenstein</t>
  </si>
  <si>
    <t>Arjuna^</t>
  </si>
  <si>
    <t>Arjuna</t>
  </si>
  <si>
    <t>Karna</t>
  </si>
  <si>
    <t>Divine</t>
  </si>
  <si>
    <t>Mysterious Heroine X^</t>
  </si>
  <si>
    <t>Saberface, Saber-class</t>
  </si>
  <si>
    <t>Mysterious Heroine X</t>
  </si>
  <si>
    <t>Fionn mac Cumhaill^</t>
  </si>
  <si>
    <t>Fionn mac Cumhaill</t>
  </si>
  <si>
    <t>Brynhildr</t>
  </si>
  <si>
    <t>Brynhildr's Beloved</t>
  </si>
  <si>
    <t>Beowulf^</t>
  </si>
  <si>
    <t>Beowulf</t>
  </si>
  <si>
    <t>Nero Claudius (Bride)</t>
  </si>
  <si>
    <t>Ryougi Shiki (Saber)</t>
  </si>
  <si>
    <t>Ryougi Shiki (Assassin)</t>
  </si>
  <si>
    <t>Shirou Amakusa</t>
  </si>
  <si>
    <t>Ruler</t>
  </si>
  <si>
    <t>Astolfo</t>
  </si>
  <si>
    <t>Count of Monte Cristo</t>
  </si>
  <si>
    <t>Avenger</t>
  </si>
  <si>
    <t>Cu Chulainn (Alter)</t>
  </si>
  <si>
    <t>Queen Medb</t>
  </si>
  <si>
    <t>Helena Blavatsky</t>
  </si>
  <si>
    <t>Rama</t>
  </si>
  <si>
    <t>Demon</t>
  </si>
  <si>
    <t>Li Shuwen</t>
  </si>
  <si>
    <t>Thomas Edison</t>
  </si>
  <si>
    <t>Geronimo</t>
  </si>
  <si>
    <t>Billy the Kid</t>
  </si>
  <si>
    <t>Jeanne D'Arc (Alter)</t>
  </si>
  <si>
    <t>Da Vinci</t>
  </si>
  <si>
    <t>Bonus Attack</t>
  </si>
  <si>
    <t>&lt;-- from Fou-kun, increase this to account for your CE's bonus</t>
  </si>
  <si>
    <t>Fate/Grand Order NP Damage Calculations</t>
  </si>
  <si>
    <t>Hope you find this useful :3</t>
  </si>
  <si>
    <t>~Keripo</t>
  </si>
  <si>
    <t>https://www.reddit.com/r/grandorder/comments/3yxjoh/np_damage_comparisons_aka_the_whose_np_is_better/</t>
  </si>
  <si>
    <t>Formula</t>
  </si>
  <si>
    <t>NP damage = servantAtk * npDamageMultiplier * (cardDamageValue * (1 + cardMod)) * classAtkBonus * 0.23 * (1 + atkMod) * (1 + powerMod + npDamageMod) * (1 + (superEffectiveModifier - 1))</t>
  </si>
  <si>
    <t>servantAtk = base attack + bonus attack (Fou-kuns + CE stat increase)</t>
  </si>
  <si>
    <t>cardMod = card-specific buffs, e.g. Mana Burst</t>
  </si>
  <si>
    <t>atkMod = all attack buffs, e.g. Charisma</t>
  </si>
  <si>
    <t>powerMod = trait-specific buffs that say "increase damage against X", e.g. Siegfried's Dragon Slayer A self-buff</t>
  </si>
  <si>
    <t>npDamageMod = NP buffs, e.g. Military Tactics</t>
  </si>
  <si>
    <t>superEffectiveModifier = trait-specific bonus that says "extra damage against X", e.g. Enuma Elish vs Servants</t>
  </si>
  <si>
    <t>See Kyte's Servant profiles to distinguish what kind each buff is:</t>
  </si>
  <si>
    <t>http://forums.nrvnqsr.com/showthread.php/6110-Fate-Grand-Order-Gameplay-Profiles</t>
  </si>
  <si>
    <t>Notes:</t>
  </si>
  <si>
    <t>Abbreviations: "npDamageMod" -&gt; "npMod", "powerMod" -&gt; "pwrMod", "superEffectiveModifier" -&gt; "superF"</t>
  </si>
  <si>
    <t>"NPSP" means NP5 with power up buffs and super effective multipliers taken into account</t>
  </si>
  <si>
    <t>Servants with a "^" indicates the Interlude upgraded version</t>
  </si>
  <si>
    <t>Divinity's bonus is ignored due to being flat and very low</t>
  </si>
  <si>
    <t>All active skills are assumed to be lvl 4</t>
  </si>
  <si>
    <t>Make use of Excel's sort and filter functionality to do different comparisons</t>
  </si>
  <si>
    <t>Ko-Gil</t>
  </si>
  <si>
    <t>Iskandar</t>
  </si>
  <si>
    <t>EMIYA (Assassin)</t>
  </si>
  <si>
    <t>Hundred-Faced Hassan</t>
  </si>
  <si>
    <t>Angra Mainyu</t>
  </si>
  <si>
    <t>See servant notes</t>
  </si>
  <si>
    <t>Unavailable</t>
  </si>
  <si>
    <t>Darius III^</t>
  </si>
  <si>
    <t>Alexander^</t>
  </si>
  <si>
    <t>Last updated: 2016/05/26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</si>
</sst>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theme="8"/>
      <name val="Calibri"/>
      <family val="2"/>
      <scheme val="minor"/>
    </font>
    <font>
      <sz val="10"/>
      <color theme="1"/>
      <name val="Arial Unicode MS"/>
      <family val="2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9" fontId="0" fillId="0" borderId="0" xfId="0" applyNumberFormat="1"/>
    <xf numFmtId="0" fontId="0" fillId="0" borderId="0" xfId="0" applyFont="1"/>
    <xf numFmtId="164" fontId="0" fillId="0" borderId="0" xfId="0" applyNumberFormat="1"/>
    <xf numFmtId="1" fontId="0" fillId="0" borderId="0" xfId="0" applyNumberFormat="1"/>
    <xf numFmtId="0" fontId="0" fillId="0" borderId="0" xfId="0" applyAlignment="1"/>
    <xf numFmtId="164" fontId="0" fillId="0" borderId="0" xfId="0" applyNumberFormat="1" applyFont="1"/>
    <xf numFmtId="9" fontId="0" fillId="0" borderId="0" xfId="0" applyNumberFormat="1" applyFont="1"/>
    <xf numFmtId="1" fontId="0" fillId="0" borderId="0" xfId="0" applyNumberFormat="1" applyFont="1"/>
    <xf numFmtId="0" fontId="0" fillId="0" borderId="0" xfId="0" applyFont="1" applyAlignment="1"/>
    <xf numFmtId="0" fontId="0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10" fontId="0" fillId="0" borderId="0" xfId="0" applyNumberFormat="1"/>
    <xf numFmtId="0" fontId="3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forums.nrvnqsr.com/showthread.php/6110-Fate-Grand-Order-Gameplay-Profiles" TargetMode="External"/><Relationship Id="rId1" Type="http://schemas.openxmlformats.org/officeDocument/2006/relationships/hyperlink" Target="https://www.reddit.com/r/grandorder/comments/3yxjoh/np_damage_comparisons_aka_the_whose_np_is_bett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2"/>
  <sheetViews>
    <sheetView tabSelected="1" zoomScaleNormal="100" workbookViewId="0">
      <pane ySplit="1" topLeftCell="A50" activePane="bottomLeft" state="frozen"/>
      <selection pane="bottomLeft" activeCell="G60" sqref="G60"/>
    </sheetView>
  </sheetViews>
  <sheetFormatPr defaultRowHeight="15" x14ac:dyDescent="0.25"/>
  <cols>
    <col min="1" max="1" width="3.875" customWidth="1"/>
    <col min="2" max="2" width="22.875" customWidth="1"/>
    <col min="3" max="3" width="2" bestFit="1" customWidth="1"/>
    <col min="4" max="4" width="4.125" bestFit="1" customWidth="1"/>
    <col min="5" max="5" width="8.875" bestFit="1" customWidth="1"/>
    <col min="6" max="6" width="5.875" bestFit="1" customWidth="1"/>
    <col min="7" max="7" width="11" style="3" bestFit="1" customWidth="1"/>
    <col min="8" max="8" width="9.625" style="3" bestFit="1" customWidth="1"/>
    <col min="9" max="9" width="9.125" style="3" bestFit="1" customWidth="1"/>
    <col min="10" max="10" width="10.25" style="3" bestFit="1" customWidth="1"/>
    <col min="11" max="11" width="8.75" style="3" bestFit="1" customWidth="1"/>
    <col min="12" max="12" width="7.125" bestFit="1" customWidth="1"/>
    <col min="13" max="13" width="7.125" customWidth="1"/>
    <col min="14" max="16" width="7.875" style="1" bestFit="1" customWidth="1"/>
    <col min="17" max="19" width="6.375" style="4" bestFit="1" customWidth="1"/>
    <col min="20" max="20" width="7.25" style="4" bestFit="1" customWidth="1"/>
    <col min="21" max="21" width="19.125" style="5" bestFit="1" customWidth="1"/>
  </cols>
  <sheetData>
    <row r="1" spans="1:22" x14ac:dyDescent="0.25">
      <c r="A1" s="2" t="s">
        <v>0</v>
      </c>
      <c r="B1" s="2" t="s">
        <v>1</v>
      </c>
      <c r="C1" s="2"/>
      <c r="D1" s="2" t="s">
        <v>2</v>
      </c>
      <c r="E1" s="2" t="s">
        <v>3</v>
      </c>
      <c r="F1" s="2" t="s">
        <v>4</v>
      </c>
      <c r="G1" s="6" t="s">
        <v>5</v>
      </c>
      <c r="H1" s="6" t="s">
        <v>6</v>
      </c>
      <c r="I1" s="6" t="s">
        <v>7</v>
      </c>
      <c r="J1" s="6" t="s">
        <v>8</v>
      </c>
      <c r="K1" s="6" t="s">
        <v>9</v>
      </c>
      <c r="L1" s="2" t="s">
        <v>10</v>
      </c>
      <c r="M1" s="2" t="s">
        <v>11</v>
      </c>
      <c r="N1" s="7" t="s">
        <v>12</v>
      </c>
      <c r="O1" s="7" t="s">
        <v>13</v>
      </c>
      <c r="P1" s="7" t="s">
        <v>14</v>
      </c>
      <c r="Q1" s="8" t="s">
        <v>15</v>
      </c>
      <c r="R1" s="8" t="s">
        <v>16</v>
      </c>
      <c r="S1" s="8" t="s">
        <v>17</v>
      </c>
      <c r="T1" s="8" t="s">
        <v>18</v>
      </c>
      <c r="U1" s="9" t="s">
        <v>19</v>
      </c>
      <c r="V1" s="12" t="str">
        <f>CONCATENATE(B1,"|",D1,"|",E1,"|",L1,"|",M1,"|",Q1,"|",R1,"|",S1,"|",T1,"|",U1)</f>
        <v>Name|*|Class|Type|Target|NP1|NP2|NP5|NPSP|Notes</v>
      </c>
    </row>
    <row r="2" spans="1:22" x14ac:dyDescent="0.25">
      <c r="A2" s="2">
        <v>2</v>
      </c>
      <c r="B2" s="2" t="s">
        <v>20</v>
      </c>
      <c r="C2" s="2" t="s">
        <v>21</v>
      </c>
      <c r="D2" s="2">
        <v>5</v>
      </c>
      <c r="E2" s="2" t="s">
        <v>22</v>
      </c>
      <c r="F2" s="2">
        <v>11221</v>
      </c>
      <c r="G2" s="6">
        <v>0.4</v>
      </c>
      <c r="H2" s="6">
        <v>0.13500000000000001</v>
      </c>
      <c r="I2" s="6">
        <v>0</v>
      </c>
      <c r="J2" s="6">
        <v>0</v>
      </c>
      <c r="K2" s="6">
        <v>0</v>
      </c>
      <c r="L2" s="2" t="s">
        <v>23</v>
      </c>
      <c r="M2" s="2" t="s">
        <v>24</v>
      </c>
      <c r="N2" s="7">
        <v>4</v>
      </c>
      <c r="O2" s="7">
        <v>5</v>
      </c>
      <c r="P2" s="7">
        <v>6</v>
      </c>
      <c r="Q2" s="8">
        <f t="shared" ref="Q2:Q15" si="0">N2*(F2+BonusAtk)*(VLOOKUP(L2,cardDmgValue,2,FALSE)*(1+G2))*VLOOKUP(E2,classAtkBonus,2,FALSE)*0.23*(1+H2)*(1+I2)</f>
        <v>26776.525019999994</v>
      </c>
      <c r="R2" s="8">
        <f t="shared" ref="R2:R15" si="1">O2*(F2+BonusAtk)*(VLOOKUP(L2,cardDmgValue,2,FALSE)*(1+G2))*VLOOKUP(E2,classAtkBonus,2,FALSE)*0.23*(1+H2)*(1+I2)</f>
        <v>33470.656275000001</v>
      </c>
      <c r="S2" s="8">
        <f t="shared" ref="S2:S15" si="2">P2*(F2+BonusAtk)*(VLOOKUP(L2,cardDmgValue,2,FALSE)*(1+G2))*VLOOKUP(E2,classAtkBonus,2,FALSE)*0.23*(1+H2)*(1+I2)</f>
        <v>40164.787529999994</v>
      </c>
      <c r="T2" s="8">
        <f t="shared" ref="T2:T34" si="3">P2*(F2+BonusAtk)*(VLOOKUP(L2,cardDmgValue,2,FALSE)*(1+G2))*VLOOKUP(E2,classAtkBonus,2,FALSE)*0.23*(1+H2)*(1+I2+J2)*(1+IF(K2=0,0,K2-1))</f>
        <v>40164.787529999994</v>
      </c>
      <c r="U2" s="9"/>
      <c r="V2" s="12" t="str">
        <f t="shared" ref="V2:V34" si="4">CONCATENATE(B2,"|",D2,"|",E2,"|",L2,"|",M2,"|",ROUND(Q2,0),"|",ROUND(R2,0),"|",ROUND(S2,0),"|",ROUND(T2,0),"|",U2)</f>
        <v>Artoria Pendragon^|5|Saber|Buster|AoE|26777|33471|40165|40165|</v>
      </c>
    </row>
    <row r="3" spans="1:22" x14ac:dyDescent="0.25">
      <c r="A3" s="2">
        <v>2</v>
      </c>
      <c r="B3" s="2" t="s">
        <v>25</v>
      </c>
      <c r="C3" s="2" t="s">
        <v>21</v>
      </c>
      <c r="D3" s="2">
        <v>5</v>
      </c>
      <c r="E3" s="2" t="s">
        <v>22</v>
      </c>
      <c r="F3" s="2">
        <v>11221</v>
      </c>
      <c r="G3" s="6">
        <v>0.4</v>
      </c>
      <c r="H3" s="6">
        <v>0.13500000000000001</v>
      </c>
      <c r="I3" s="6">
        <v>0</v>
      </c>
      <c r="J3" s="6">
        <v>0</v>
      </c>
      <c r="K3" s="6">
        <v>0</v>
      </c>
      <c r="L3" s="2" t="s">
        <v>23</v>
      </c>
      <c r="M3" s="2" t="s">
        <v>24</v>
      </c>
      <c r="N3" s="7">
        <v>3</v>
      </c>
      <c r="O3" s="7">
        <v>4</v>
      </c>
      <c r="P3" s="7">
        <v>5</v>
      </c>
      <c r="Q3" s="8">
        <f t="shared" si="0"/>
        <v>20082.393764999997</v>
      </c>
      <c r="R3" s="8">
        <f t="shared" si="1"/>
        <v>26776.525019999994</v>
      </c>
      <c r="S3" s="8">
        <f t="shared" si="2"/>
        <v>33470.656275000001</v>
      </c>
      <c r="T3" s="8">
        <f t="shared" si="3"/>
        <v>33470.656275000001</v>
      </c>
      <c r="U3" s="9"/>
      <c r="V3" s="12" t="str">
        <f t="shared" si="4"/>
        <v>Artoria Pendragon|5|Saber|Buster|AoE|20082|26777|33471|33471|</v>
      </c>
    </row>
    <row r="4" spans="1:22" x14ac:dyDescent="0.25">
      <c r="A4" s="2">
        <v>3</v>
      </c>
      <c r="B4" s="2" t="s">
        <v>26</v>
      </c>
      <c r="C4" s="2" t="s">
        <v>21</v>
      </c>
      <c r="D4" s="2">
        <v>4</v>
      </c>
      <c r="E4" s="2" t="s">
        <v>22</v>
      </c>
      <c r="F4" s="2">
        <v>10248</v>
      </c>
      <c r="G4" s="6">
        <v>0.4</v>
      </c>
      <c r="H4" s="6">
        <v>0.09</v>
      </c>
      <c r="I4" s="6">
        <v>0</v>
      </c>
      <c r="J4" s="6">
        <v>0</v>
      </c>
      <c r="K4" s="6">
        <v>0</v>
      </c>
      <c r="L4" s="2" t="s">
        <v>23</v>
      </c>
      <c r="M4" s="2" t="s">
        <v>24</v>
      </c>
      <c r="N4" s="7">
        <v>4.5</v>
      </c>
      <c r="O4" s="7">
        <v>5.5</v>
      </c>
      <c r="P4" s="7">
        <v>6.5</v>
      </c>
      <c r="Q4" s="8">
        <f t="shared" si="0"/>
        <v>26624.114369999996</v>
      </c>
      <c r="R4" s="8">
        <f t="shared" si="1"/>
        <v>32540.584229999997</v>
      </c>
      <c r="S4" s="8">
        <f t="shared" si="2"/>
        <v>38457.054090000005</v>
      </c>
      <c r="T4" s="8">
        <f t="shared" si="3"/>
        <v>38457.054090000005</v>
      </c>
      <c r="U4" s="9"/>
      <c r="V4" s="12" t="str">
        <f t="shared" si="4"/>
        <v>Artoria Pendragon (Alter)|4|Saber|Buster|AoE|26624|32541|38457|38457|</v>
      </c>
    </row>
    <row r="5" spans="1:22" x14ac:dyDescent="0.25">
      <c r="A5" s="2">
        <v>4</v>
      </c>
      <c r="B5" s="2" t="s">
        <v>27</v>
      </c>
      <c r="C5" s="2" t="s">
        <v>21</v>
      </c>
      <c r="D5" s="2">
        <v>4</v>
      </c>
      <c r="E5" s="2" t="s">
        <v>22</v>
      </c>
      <c r="F5" s="2">
        <v>7726</v>
      </c>
      <c r="G5" s="6">
        <v>0.4</v>
      </c>
      <c r="H5" s="6">
        <v>0</v>
      </c>
      <c r="I5" s="6">
        <v>0</v>
      </c>
      <c r="J5" s="6">
        <v>0</v>
      </c>
      <c r="K5" s="6">
        <v>0</v>
      </c>
      <c r="L5" s="2" t="s">
        <v>23</v>
      </c>
      <c r="M5" s="2" t="s">
        <v>24</v>
      </c>
      <c r="N5" s="7">
        <v>3</v>
      </c>
      <c r="O5" s="7">
        <v>4.5</v>
      </c>
      <c r="P5" s="7">
        <v>6</v>
      </c>
      <c r="Q5" s="8">
        <f t="shared" si="0"/>
        <v>12629.483999999999</v>
      </c>
      <c r="R5" s="8">
        <f t="shared" si="1"/>
        <v>18944.225999999995</v>
      </c>
      <c r="S5" s="8">
        <f t="shared" si="2"/>
        <v>25258.967999999997</v>
      </c>
      <c r="T5" s="8">
        <f t="shared" si="3"/>
        <v>25258.967999999997</v>
      </c>
      <c r="U5" s="9"/>
      <c r="V5" s="12" t="str">
        <f t="shared" si="4"/>
        <v>Artoria Pendragon (Lily)|4|Saber|Buster|AoE|12629|18944|25259|25259|</v>
      </c>
    </row>
    <row r="6" spans="1:22" ht="14.45" customHeight="1" x14ac:dyDescent="0.25">
      <c r="A6" s="2">
        <v>5</v>
      </c>
      <c r="B6" s="2" t="s">
        <v>28</v>
      </c>
      <c r="C6" s="2" t="s">
        <v>21</v>
      </c>
      <c r="D6" s="2">
        <v>4</v>
      </c>
      <c r="E6" s="2" t="s">
        <v>22</v>
      </c>
      <c r="F6" s="2">
        <v>9449</v>
      </c>
      <c r="G6" s="6">
        <v>0</v>
      </c>
      <c r="H6" s="6">
        <v>0.33</v>
      </c>
      <c r="I6" s="6">
        <v>0</v>
      </c>
      <c r="J6" s="6">
        <v>0</v>
      </c>
      <c r="K6" s="6">
        <v>0</v>
      </c>
      <c r="L6" s="2" t="s">
        <v>29</v>
      </c>
      <c r="M6" s="2" t="s">
        <v>24</v>
      </c>
      <c r="N6" s="7">
        <v>6</v>
      </c>
      <c r="O6" s="7">
        <v>7.5</v>
      </c>
      <c r="P6" s="7">
        <v>9</v>
      </c>
      <c r="Q6" s="8">
        <f t="shared" si="0"/>
        <v>19159.740600000005</v>
      </c>
      <c r="R6" s="8">
        <f t="shared" si="1"/>
        <v>23949.675750000002</v>
      </c>
      <c r="S6" s="8">
        <f t="shared" si="2"/>
        <v>28739.6109</v>
      </c>
      <c r="T6" s="8">
        <f t="shared" si="3"/>
        <v>28739.6109</v>
      </c>
      <c r="U6" s="10"/>
      <c r="V6" s="12" t="str">
        <f t="shared" si="4"/>
        <v>Nero Claudius^|4|Saber|Arts|AoE|19160|23950|28740|28740|</v>
      </c>
    </row>
    <row r="7" spans="1:22" ht="14.45" customHeight="1" x14ac:dyDescent="0.25">
      <c r="A7" s="2">
        <v>5</v>
      </c>
      <c r="B7" s="2" t="s">
        <v>30</v>
      </c>
      <c r="C7" s="2" t="s">
        <v>21</v>
      </c>
      <c r="D7" s="2">
        <v>4</v>
      </c>
      <c r="E7" s="2" t="s">
        <v>22</v>
      </c>
      <c r="F7" s="2">
        <v>9449</v>
      </c>
      <c r="G7" s="6">
        <v>0</v>
      </c>
      <c r="H7" s="6">
        <v>0.33</v>
      </c>
      <c r="I7" s="6">
        <v>0</v>
      </c>
      <c r="J7" s="6">
        <v>0</v>
      </c>
      <c r="K7" s="6">
        <v>0</v>
      </c>
      <c r="L7" s="2" t="s">
        <v>29</v>
      </c>
      <c r="M7" s="2" t="s">
        <v>24</v>
      </c>
      <c r="N7" s="7">
        <v>4.5</v>
      </c>
      <c r="O7" s="7">
        <v>6</v>
      </c>
      <c r="P7" s="7">
        <v>7.5</v>
      </c>
      <c r="Q7" s="8">
        <f t="shared" si="0"/>
        <v>14369.80545</v>
      </c>
      <c r="R7" s="8">
        <f t="shared" si="1"/>
        <v>19159.740600000005</v>
      </c>
      <c r="S7" s="8">
        <f t="shared" si="2"/>
        <v>23949.675750000002</v>
      </c>
      <c r="T7" s="8">
        <f t="shared" si="3"/>
        <v>23949.675750000002</v>
      </c>
      <c r="U7" s="10"/>
      <c r="V7" s="12" t="str">
        <f t="shared" si="4"/>
        <v>Nero Claudius|4|Saber|Arts|AoE|14370|19160|23950|23950|</v>
      </c>
    </row>
    <row r="8" spans="1:22" x14ac:dyDescent="0.25">
      <c r="A8" s="2">
        <v>6</v>
      </c>
      <c r="B8" s="2" t="s">
        <v>31</v>
      </c>
      <c r="C8" s="2" t="s">
        <v>21</v>
      </c>
      <c r="D8" s="2">
        <v>4</v>
      </c>
      <c r="E8" s="2" t="s">
        <v>22</v>
      </c>
      <c r="F8" s="2">
        <v>8181</v>
      </c>
      <c r="G8" s="6">
        <v>0</v>
      </c>
      <c r="H8" s="6">
        <v>0</v>
      </c>
      <c r="I8" s="6">
        <v>0</v>
      </c>
      <c r="J8" s="6">
        <v>0.65</v>
      </c>
      <c r="K8" s="6">
        <v>1.5</v>
      </c>
      <c r="L8" s="2" t="s">
        <v>23</v>
      </c>
      <c r="M8" s="2" t="s">
        <v>24</v>
      </c>
      <c r="N8" s="7">
        <v>3</v>
      </c>
      <c r="O8" s="7">
        <v>4</v>
      </c>
      <c r="P8" s="7">
        <v>5</v>
      </c>
      <c r="Q8" s="8">
        <f t="shared" si="0"/>
        <v>9491.9850000000006</v>
      </c>
      <c r="R8" s="8">
        <f t="shared" si="1"/>
        <v>12655.980000000001</v>
      </c>
      <c r="S8" s="8">
        <f t="shared" si="2"/>
        <v>15819.975</v>
      </c>
      <c r="T8" s="8">
        <f t="shared" si="3"/>
        <v>39154.438125000001</v>
      </c>
      <c r="U8" s="9" t="s">
        <v>32</v>
      </c>
      <c r="V8" s="12" t="str">
        <f t="shared" si="4"/>
        <v>Siegfried|4|Saber|Buster|AoE|9492|12656|15820|39154|Dragon</v>
      </c>
    </row>
    <row r="9" spans="1:22" x14ac:dyDescent="0.25">
      <c r="A9" s="2">
        <v>7</v>
      </c>
      <c r="B9" s="2" t="s">
        <v>33</v>
      </c>
      <c r="C9" s="2" t="s">
        <v>21</v>
      </c>
      <c r="D9" s="2">
        <v>3</v>
      </c>
      <c r="E9" s="2" t="s">
        <v>22</v>
      </c>
      <c r="F9" s="2">
        <v>7497</v>
      </c>
      <c r="G9" s="6">
        <v>0.08</v>
      </c>
      <c r="H9" s="6">
        <v>0.12</v>
      </c>
      <c r="I9" s="6">
        <v>0.13500000000000001</v>
      </c>
      <c r="J9" s="6">
        <v>0</v>
      </c>
      <c r="K9" s="6">
        <v>0</v>
      </c>
      <c r="L9" s="2" t="s">
        <v>34</v>
      </c>
      <c r="M9" s="2" t="s">
        <v>35</v>
      </c>
      <c r="N9" s="7">
        <v>12</v>
      </c>
      <c r="O9" s="7">
        <v>16</v>
      </c>
      <c r="P9" s="7">
        <v>20</v>
      </c>
      <c r="Q9" s="8">
        <f t="shared" si="0"/>
        <v>25727.104521216006</v>
      </c>
      <c r="R9" s="8">
        <f t="shared" si="1"/>
        <v>34302.806028288003</v>
      </c>
      <c r="S9" s="8">
        <f t="shared" si="2"/>
        <v>42878.507535360011</v>
      </c>
      <c r="T9" s="8">
        <f t="shared" si="3"/>
        <v>42878.507535360011</v>
      </c>
      <c r="U9" s="9"/>
      <c r="V9" s="12" t="str">
        <f t="shared" si="4"/>
        <v>Gaius Julius Caesar|3|Saber|Quick|Single|25727|34303|42879|42879|</v>
      </c>
    </row>
    <row r="10" spans="1:22" x14ac:dyDescent="0.25">
      <c r="A10" s="2">
        <v>8</v>
      </c>
      <c r="B10" s="2" t="s">
        <v>36</v>
      </c>
      <c r="C10" s="2" t="s">
        <v>21</v>
      </c>
      <c r="D10" s="2">
        <v>5</v>
      </c>
      <c r="E10" s="2" t="s">
        <v>22</v>
      </c>
      <c r="F10" s="2">
        <v>12343</v>
      </c>
      <c r="G10" s="6">
        <v>0</v>
      </c>
      <c r="H10" s="6">
        <v>0.2</v>
      </c>
      <c r="I10" s="6">
        <v>0.13500000000000001</v>
      </c>
      <c r="J10" s="6">
        <v>0</v>
      </c>
      <c r="K10" s="6">
        <v>0</v>
      </c>
      <c r="L10" s="2" t="s">
        <v>23</v>
      </c>
      <c r="M10" s="2" t="s">
        <v>24</v>
      </c>
      <c r="N10" s="7">
        <v>4</v>
      </c>
      <c r="O10" s="7">
        <v>5</v>
      </c>
      <c r="P10" s="7">
        <v>6</v>
      </c>
      <c r="Q10" s="8">
        <f t="shared" si="0"/>
        <v>25060.173480000001</v>
      </c>
      <c r="R10" s="8">
        <f t="shared" si="1"/>
        <v>31325.216849999997</v>
      </c>
      <c r="S10" s="8">
        <f t="shared" si="2"/>
        <v>37590.260219999996</v>
      </c>
      <c r="T10" s="8">
        <f t="shared" si="3"/>
        <v>37590.260219999996</v>
      </c>
      <c r="U10" s="9"/>
      <c r="V10" s="12" t="str">
        <f t="shared" si="4"/>
        <v>Altera^|5|Saber|Buster|AoE|25060|31325|37590|37590|</v>
      </c>
    </row>
    <row r="11" spans="1:22" x14ac:dyDescent="0.25">
      <c r="A11" s="2">
        <v>8</v>
      </c>
      <c r="B11" s="2" t="s">
        <v>37</v>
      </c>
      <c r="C11" s="2" t="s">
        <v>21</v>
      </c>
      <c r="D11" s="2">
        <v>5</v>
      </c>
      <c r="E11" s="2" t="s">
        <v>22</v>
      </c>
      <c r="F11" s="2">
        <v>12343</v>
      </c>
      <c r="G11" s="6">
        <v>0</v>
      </c>
      <c r="H11" s="6">
        <v>0.2</v>
      </c>
      <c r="I11" s="6">
        <v>0.13500000000000001</v>
      </c>
      <c r="J11" s="6">
        <v>0</v>
      </c>
      <c r="K11" s="6">
        <v>0</v>
      </c>
      <c r="L11" s="2" t="s">
        <v>23</v>
      </c>
      <c r="M11" s="2" t="s">
        <v>24</v>
      </c>
      <c r="N11" s="7">
        <v>3</v>
      </c>
      <c r="O11" s="7">
        <v>4</v>
      </c>
      <c r="P11" s="7">
        <v>5</v>
      </c>
      <c r="Q11" s="8">
        <f t="shared" si="0"/>
        <v>18795.130109999998</v>
      </c>
      <c r="R11" s="8">
        <f t="shared" si="1"/>
        <v>25060.173480000001</v>
      </c>
      <c r="S11" s="8">
        <f t="shared" si="2"/>
        <v>31325.216849999997</v>
      </c>
      <c r="T11" s="8">
        <f t="shared" si="3"/>
        <v>31325.216849999997</v>
      </c>
      <c r="U11" s="9"/>
      <c r="V11" s="12" t="str">
        <f t="shared" si="4"/>
        <v>Altera|5|Saber|Buster|AoE|18795|25060|31325|31325|</v>
      </c>
    </row>
    <row r="12" spans="1:22" x14ac:dyDescent="0.25">
      <c r="A12" s="2">
        <v>11</v>
      </c>
      <c r="B12" s="2" t="s">
        <v>38</v>
      </c>
      <c r="C12" s="2" t="s">
        <v>21</v>
      </c>
      <c r="D12" s="2">
        <v>4</v>
      </c>
      <c r="E12" s="2" t="s">
        <v>39</v>
      </c>
      <c r="F12" s="2">
        <v>9398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2" t="s">
        <v>23</v>
      </c>
      <c r="M12" s="2" t="s">
        <v>24</v>
      </c>
      <c r="N12" s="7">
        <v>4</v>
      </c>
      <c r="O12" s="7">
        <v>5</v>
      </c>
      <c r="P12" s="7">
        <v>6</v>
      </c>
      <c r="Q12" s="8">
        <f t="shared" si="0"/>
        <v>13618.668</v>
      </c>
      <c r="R12" s="8">
        <f t="shared" si="1"/>
        <v>17023.334999999999</v>
      </c>
      <c r="S12" s="8">
        <f t="shared" si="2"/>
        <v>20428.002</v>
      </c>
      <c r="T12" s="8">
        <f t="shared" si="3"/>
        <v>20428.002</v>
      </c>
      <c r="U12" s="9"/>
      <c r="V12" s="12" t="str">
        <f t="shared" si="4"/>
        <v>Emiya^|4|Archer|Buster|AoE|13619|17023|20428|20428|</v>
      </c>
    </row>
    <row r="13" spans="1:22" x14ac:dyDescent="0.25">
      <c r="A13" s="2">
        <v>11</v>
      </c>
      <c r="B13" s="2" t="s">
        <v>40</v>
      </c>
      <c r="C13" s="2" t="s">
        <v>21</v>
      </c>
      <c r="D13" s="2">
        <v>4</v>
      </c>
      <c r="E13" s="2" t="s">
        <v>39</v>
      </c>
      <c r="F13" s="2">
        <v>9398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2" t="s">
        <v>23</v>
      </c>
      <c r="M13" s="2" t="s">
        <v>24</v>
      </c>
      <c r="N13" s="7">
        <v>3</v>
      </c>
      <c r="O13" s="7">
        <v>4</v>
      </c>
      <c r="P13" s="7">
        <v>5</v>
      </c>
      <c r="Q13" s="8">
        <f t="shared" si="0"/>
        <v>10214.001</v>
      </c>
      <c r="R13" s="8">
        <f t="shared" si="1"/>
        <v>13618.668</v>
      </c>
      <c r="S13" s="8">
        <f t="shared" si="2"/>
        <v>17023.334999999999</v>
      </c>
      <c r="T13" s="8">
        <f t="shared" si="3"/>
        <v>17023.334999999999</v>
      </c>
      <c r="U13" s="9"/>
      <c r="V13" s="12" t="str">
        <f t="shared" si="4"/>
        <v>Emiya|4|Archer|Buster|AoE|10214|13619|17023|17023|</v>
      </c>
    </row>
    <row r="14" spans="1:22" x14ac:dyDescent="0.25">
      <c r="A14" s="2">
        <v>12</v>
      </c>
      <c r="B14" s="2" t="s">
        <v>41</v>
      </c>
      <c r="C14" s="2" t="s">
        <v>21</v>
      </c>
      <c r="D14" s="2">
        <v>5</v>
      </c>
      <c r="E14" s="2" t="s">
        <v>39</v>
      </c>
      <c r="F14" s="2">
        <v>12280</v>
      </c>
      <c r="G14" s="6">
        <v>0</v>
      </c>
      <c r="H14" s="6">
        <v>0.158</v>
      </c>
      <c r="I14" s="6">
        <v>0.3</v>
      </c>
      <c r="J14" s="6">
        <v>0</v>
      </c>
      <c r="K14" s="6">
        <v>1.5</v>
      </c>
      <c r="L14" s="2" t="s">
        <v>23</v>
      </c>
      <c r="M14" s="2" t="s">
        <v>24</v>
      </c>
      <c r="N14" s="7">
        <v>4</v>
      </c>
      <c r="O14" s="7">
        <v>5</v>
      </c>
      <c r="P14" s="7">
        <v>6</v>
      </c>
      <c r="Q14" s="8">
        <f t="shared" si="0"/>
        <v>26189.398637999999</v>
      </c>
      <c r="R14" s="8">
        <f t="shared" si="1"/>
        <v>32736.748297500002</v>
      </c>
      <c r="S14" s="8">
        <f t="shared" si="2"/>
        <v>39284.097956999998</v>
      </c>
      <c r="T14" s="8">
        <f t="shared" si="3"/>
        <v>58926.146935500001</v>
      </c>
      <c r="U14" s="9" t="s">
        <v>42</v>
      </c>
      <c r="V14" s="12" t="str">
        <f t="shared" si="4"/>
        <v>Gilgamesh^|5|Archer|Buster|AoE|26189|32737|39284|58926|Non-Star Servant</v>
      </c>
    </row>
    <row r="15" spans="1:22" x14ac:dyDescent="0.25">
      <c r="A15" s="2">
        <v>12</v>
      </c>
      <c r="B15" s="2" t="s">
        <v>43</v>
      </c>
      <c r="C15" s="2" t="s">
        <v>21</v>
      </c>
      <c r="D15" s="2">
        <v>5</v>
      </c>
      <c r="E15" s="2" t="s">
        <v>39</v>
      </c>
      <c r="F15" s="2">
        <v>12280</v>
      </c>
      <c r="G15" s="6">
        <v>0</v>
      </c>
      <c r="H15" s="6">
        <v>0.158</v>
      </c>
      <c r="I15" s="6">
        <v>0</v>
      </c>
      <c r="J15" s="6">
        <v>0</v>
      </c>
      <c r="K15" s="6">
        <v>1.5</v>
      </c>
      <c r="L15" s="2" t="s">
        <v>23</v>
      </c>
      <c r="M15" s="2" t="s">
        <v>24</v>
      </c>
      <c r="N15" s="7">
        <v>3</v>
      </c>
      <c r="O15" s="7">
        <v>4</v>
      </c>
      <c r="P15" s="7">
        <v>5</v>
      </c>
      <c r="Q15" s="8">
        <f t="shared" si="0"/>
        <v>15109.268445</v>
      </c>
      <c r="R15" s="8">
        <f t="shared" si="1"/>
        <v>20145.69126</v>
      </c>
      <c r="S15" s="8">
        <f t="shared" si="2"/>
        <v>25182.114075000001</v>
      </c>
      <c r="T15" s="8">
        <f t="shared" si="3"/>
        <v>37773.1711125</v>
      </c>
      <c r="U15" s="9" t="s">
        <v>42</v>
      </c>
      <c r="V15" s="12" t="str">
        <f t="shared" si="4"/>
        <v>Gilgamesh|5|Archer|Buster|AoE|15109|20146|25182|37773|Non-Star Servant</v>
      </c>
    </row>
    <row r="16" spans="1:22" x14ac:dyDescent="0.25">
      <c r="A16" s="2">
        <v>13</v>
      </c>
      <c r="B16" s="2" t="s">
        <v>44</v>
      </c>
      <c r="C16" s="2" t="s">
        <v>21</v>
      </c>
      <c r="D16" s="2">
        <v>3</v>
      </c>
      <c r="E16" s="2" t="s">
        <v>39</v>
      </c>
      <c r="F16" s="2">
        <v>6715</v>
      </c>
      <c r="G16" s="6">
        <v>0</v>
      </c>
      <c r="H16" s="6">
        <v>0</v>
      </c>
      <c r="I16" s="6">
        <v>0</v>
      </c>
      <c r="J16" s="6">
        <v>0</v>
      </c>
      <c r="K16" s="6">
        <v>2</v>
      </c>
      <c r="L16" s="2" t="s">
        <v>29</v>
      </c>
      <c r="M16" s="2" t="s">
        <v>35</v>
      </c>
      <c r="N16" s="7">
        <v>9</v>
      </c>
      <c r="O16" s="7">
        <v>12</v>
      </c>
      <c r="P16" s="7">
        <v>15</v>
      </c>
      <c r="Q16" s="8">
        <f>N16*(F16+BonusAtk)*(VLOOKUP(L16,cardDmgValue,2,FALSE)*(1+G16))*VLOOKUP(E16,classAtkBonus,2,FALSE)*0.23*(1+H16)*(1+I16)*(1+IF(K16=0,0,K16-1))</f>
        <v>30303.765000000003</v>
      </c>
      <c r="R16" s="8">
        <f>O16*(F16+BonusAtk)*(VLOOKUP(L16,cardDmgValue,2,FALSE)*(1+G16))*VLOOKUP(E16,classAtkBonus,2,FALSE)*0.23*(1+H16)*(1+I16)*(1+IF(K16=0,0,K16-1))</f>
        <v>40405.020000000004</v>
      </c>
      <c r="S16" s="8">
        <f>P16*(F16+BonusAtk)*(VLOOKUP(L16,cardDmgValue,2,FALSE)*(1+G16))*VLOOKUP(E16,classAtkBonus,2,FALSE)*0.23*(1+H16)*(1+I16)*(1+IF(K16=0,0,K16-1))</f>
        <v>50506.275000000001</v>
      </c>
      <c r="T16" s="8">
        <f t="shared" si="3"/>
        <v>50506.275000000001</v>
      </c>
      <c r="U16" s="9" t="s">
        <v>45</v>
      </c>
      <c r="V16" s="12" t="str">
        <f t="shared" si="4"/>
        <v>Robin Hood|3|Archer|Arts|Single|30304|40405|50506|50506|Debuffed (e.g. Sabotage)</v>
      </c>
    </row>
    <row r="17" spans="1:22" x14ac:dyDescent="0.25">
      <c r="A17" s="2">
        <v>14</v>
      </c>
      <c r="B17" s="2" t="s">
        <v>46</v>
      </c>
      <c r="C17" s="2" t="s">
        <v>21</v>
      </c>
      <c r="D17" s="2">
        <v>4</v>
      </c>
      <c r="E17" s="2" t="s">
        <v>39</v>
      </c>
      <c r="F17" s="2">
        <v>8633</v>
      </c>
      <c r="G17" s="6">
        <v>0.4</v>
      </c>
      <c r="H17" s="6">
        <v>0</v>
      </c>
      <c r="I17" s="6">
        <v>0</v>
      </c>
      <c r="J17" s="6">
        <v>0</v>
      </c>
      <c r="K17" s="6">
        <v>0</v>
      </c>
      <c r="L17" s="2" t="s">
        <v>34</v>
      </c>
      <c r="M17" s="2" t="s">
        <v>24</v>
      </c>
      <c r="N17" s="7">
        <v>8</v>
      </c>
      <c r="O17" s="7">
        <v>10</v>
      </c>
      <c r="P17" s="7">
        <v>12</v>
      </c>
      <c r="Q17" s="8">
        <f t="shared" ref="Q17:Q49" si="5">N17*(F17+BonusAtk)*(VLOOKUP(L17,cardDmgValue,2,FALSE)*(1+G17))*VLOOKUP(E17,classAtkBonus,2,FALSE)*0.23*(1+H17)*(1+I17)</f>
        <v>18839.524479999996</v>
      </c>
      <c r="R17" s="8">
        <f t="shared" ref="R17:R49" si="6">O17*(F17+BonusAtk)*(VLOOKUP(L17,cardDmgValue,2,FALSE)*(1+G17))*VLOOKUP(E17,classAtkBonus,2,FALSE)*0.23*(1+H17)*(1+I17)</f>
        <v>23549.405599999998</v>
      </c>
      <c r="S17" s="8">
        <f t="shared" ref="S17:S49" si="7">P17*(F17+BonusAtk)*(VLOOKUP(L17,cardDmgValue,2,FALSE)*(1+G17))*VLOOKUP(E17,classAtkBonus,2,FALSE)*0.23*(1+H17)*(1+I17)</f>
        <v>28259.286719999996</v>
      </c>
      <c r="T17" s="8">
        <f t="shared" si="3"/>
        <v>28259.286719999996</v>
      </c>
      <c r="U17" s="9"/>
      <c r="V17" s="12" t="str">
        <f t="shared" si="4"/>
        <v>Atalante^|4|Archer|Quick|AoE|18840|23549|28259|28259|</v>
      </c>
    </row>
    <row r="18" spans="1:22" x14ac:dyDescent="0.25">
      <c r="A18" s="2">
        <v>14</v>
      </c>
      <c r="B18" s="2" t="s">
        <v>47</v>
      </c>
      <c r="C18" s="2" t="s">
        <v>21</v>
      </c>
      <c r="D18" s="2">
        <v>4</v>
      </c>
      <c r="E18" s="2" t="s">
        <v>39</v>
      </c>
      <c r="F18" s="2">
        <v>8633</v>
      </c>
      <c r="G18" s="6">
        <v>0.27</v>
      </c>
      <c r="H18" s="6">
        <v>0</v>
      </c>
      <c r="I18" s="6">
        <v>0</v>
      </c>
      <c r="J18" s="6">
        <v>0</v>
      </c>
      <c r="K18" s="6">
        <v>0</v>
      </c>
      <c r="L18" s="2" t="s">
        <v>34</v>
      </c>
      <c r="M18" s="2" t="s">
        <v>24</v>
      </c>
      <c r="N18" s="7">
        <v>6</v>
      </c>
      <c r="O18" s="7">
        <v>8</v>
      </c>
      <c r="P18" s="7">
        <v>10</v>
      </c>
      <c r="Q18" s="8">
        <f t="shared" si="5"/>
        <v>12817.605047999999</v>
      </c>
      <c r="R18" s="8">
        <f t="shared" si="6"/>
        <v>17090.140063999999</v>
      </c>
      <c r="S18" s="8">
        <f t="shared" si="7"/>
        <v>21362.675080000001</v>
      </c>
      <c r="T18" s="8">
        <f t="shared" si="3"/>
        <v>21362.675080000001</v>
      </c>
      <c r="U18" s="9"/>
      <c r="V18" s="12" t="str">
        <f t="shared" si="4"/>
        <v>Atalante|4|Archer|Quick|AoE|12818|17090|21363|21363|</v>
      </c>
    </row>
    <row r="19" spans="1:22" x14ac:dyDescent="0.25">
      <c r="A19" s="2">
        <v>15</v>
      </c>
      <c r="B19" s="2" t="s">
        <v>48</v>
      </c>
      <c r="C19" s="2" t="s">
        <v>21</v>
      </c>
      <c r="D19" s="2">
        <v>3</v>
      </c>
      <c r="E19" s="2" t="s">
        <v>39</v>
      </c>
      <c r="F19" s="2">
        <v>7032</v>
      </c>
      <c r="G19" s="6">
        <v>0</v>
      </c>
      <c r="H19" s="6">
        <v>0</v>
      </c>
      <c r="I19" s="6">
        <v>0</v>
      </c>
      <c r="J19" s="6">
        <v>0</v>
      </c>
      <c r="K19" s="6">
        <v>2.5</v>
      </c>
      <c r="L19" s="2" t="s">
        <v>29</v>
      </c>
      <c r="M19" s="2" t="s">
        <v>35</v>
      </c>
      <c r="N19" s="7">
        <v>12</v>
      </c>
      <c r="O19" s="7">
        <v>12</v>
      </c>
      <c r="P19" s="7">
        <v>12</v>
      </c>
      <c r="Q19" s="8">
        <f t="shared" si="5"/>
        <v>21033.684000000001</v>
      </c>
      <c r="R19" s="8">
        <f t="shared" si="6"/>
        <v>21033.684000000001</v>
      </c>
      <c r="S19" s="8">
        <f t="shared" si="7"/>
        <v>21033.684000000001</v>
      </c>
      <c r="T19" s="8">
        <f t="shared" si="3"/>
        <v>52584.210000000006</v>
      </c>
      <c r="U19" s="9" t="s">
        <v>49</v>
      </c>
      <c r="V19" s="12" t="str">
        <f t="shared" si="4"/>
        <v>Euryale^|3|Archer|Arts|Single|21034|21034|21034|52584|Male</v>
      </c>
    </row>
    <row r="20" spans="1:22" x14ac:dyDescent="0.25">
      <c r="A20" s="2">
        <v>15</v>
      </c>
      <c r="B20" s="2" t="s">
        <v>50</v>
      </c>
      <c r="C20" s="2" t="s">
        <v>21</v>
      </c>
      <c r="D20" s="2">
        <v>3</v>
      </c>
      <c r="E20" s="2" t="s">
        <v>39</v>
      </c>
      <c r="F20" s="2">
        <v>7032</v>
      </c>
      <c r="G20" s="6">
        <v>0</v>
      </c>
      <c r="H20" s="6">
        <v>0</v>
      </c>
      <c r="I20" s="6">
        <v>0</v>
      </c>
      <c r="J20" s="6">
        <v>0</v>
      </c>
      <c r="K20" s="6">
        <v>2.5</v>
      </c>
      <c r="L20" s="2" t="s">
        <v>29</v>
      </c>
      <c r="M20" s="2" t="s">
        <v>35</v>
      </c>
      <c r="N20" s="7">
        <v>9</v>
      </c>
      <c r="O20" s="7">
        <v>9</v>
      </c>
      <c r="P20" s="7">
        <v>9</v>
      </c>
      <c r="Q20" s="8">
        <f t="shared" si="5"/>
        <v>15775.262999999999</v>
      </c>
      <c r="R20" s="8">
        <f t="shared" si="6"/>
        <v>15775.262999999999</v>
      </c>
      <c r="S20" s="8">
        <f t="shared" si="7"/>
        <v>15775.262999999999</v>
      </c>
      <c r="T20" s="8">
        <f t="shared" si="3"/>
        <v>39438.157500000001</v>
      </c>
      <c r="U20" s="9" t="s">
        <v>49</v>
      </c>
      <c r="V20" s="12" t="str">
        <f t="shared" si="4"/>
        <v>Euryale|3|Archer|Arts|Single|15775|15775|15775|39438|Male</v>
      </c>
    </row>
    <row r="21" spans="1:22" x14ac:dyDescent="0.25">
      <c r="A21" s="2">
        <v>16</v>
      </c>
      <c r="B21" s="2" t="s">
        <v>51</v>
      </c>
      <c r="C21" s="2" t="s">
        <v>21</v>
      </c>
      <c r="D21" s="2">
        <v>1</v>
      </c>
      <c r="E21" s="2" t="s">
        <v>39</v>
      </c>
      <c r="F21" s="2">
        <v>5816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2" t="s">
        <v>23</v>
      </c>
      <c r="M21" s="2" t="s">
        <v>24</v>
      </c>
      <c r="N21" s="7">
        <v>6</v>
      </c>
      <c r="O21" s="7">
        <v>8</v>
      </c>
      <c r="P21" s="7">
        <v>10</v>
      </c>
      <c r="Q21" s="8">
        <f t="shared" si="5"/>
        <v>13383.999</v>
      </c>
      <c r="R21" s="8">
        <f t="shared" si="6"/>
        <v>17845.331999999999</v>
      </c>
      <c r="S21" s="8">
        <f t="shared" si="7"/>
        <v>22306.665000000001</v>
      </c>
      <c r="T21" s="8">
        <f t="shared" si="3"/>
        <v>22306.665000000001</v>
      </c>
      <c r="U21" s="9" t="s">
        <v>52</v>
      </c>
      <c r="V21" s="12" t="str">
        <f t="shared" si="4"/>
        <v>Arash|1|Archer|Buster|AoE|13384|17845|22307|22307|Self-death</v>
      </c>
    </row>
    <row r="22" spans="1:22" x14ac:dyDescent="0.25">
      <c r="A22" s="2">
        <v>17</v>
      </c>
      <c r="B22" s="2" t="s">
        <v>53</v>
      </c>
      <c r="C22" s="2" t="s">
        <v>21</v>
      </c>
      <c r="D22" s="2">
        <v>3</v>
      </c>
      <c r="E22" s="2" t="s">
        <v>54</v>
      </c>
      <c r="F22" s="2">
        <v>7239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2" t="s">
        <v>34</v>
      </c>
      <c r="M22" s="2" t="s">
        <v>35</v>
      </c>
      <c r="N22" s="7">
        <v>12</v>
      </c>
      <c r="O22" s="7">
        <v>16</v>
      </c>
      <c r="P22" s="7">
        <v>20</v>
      </c>
      <c r="Q22" s="8">
        <f t="shared" si="5"/>
        <v>19078.113600000004</v>
      </c>
      <c r="R22" s="8">
        <f t="shared" si="6"/>
        <v>25437.484800000006</v>
      </c>
      <c r="S22" s="8">
        <f t="shared" si="7"/>
        <v>31796.856000000003</v>
      </c>
      <c r="T22" s="8">
        <f t="shared" si="3"/>
        <v>31796.856000000003</v>
      </c>
      <c r="U22" s="9"/>
      <c r="V22" s="12" t="str">
        <f t="shared" si="4"/>
        <v>Cu Chulainn|3|Lancer|Quick|Single|19078|25437|31797|31797|</v>
      </c>
    </row>
    <row r="23" spans="1:22" x14ac:dyDescent="0.25">
      <c r="A23" s="2">
        <v>18</v>
      </c>
      <c r="B23" s="2" t="s">
        <v>55</v>
      </c>
      <c r="C23" s="2" t="s">
        <v>21</v>
      </c>
      <c r="D23" s="2">
        <v>4</v>
      </c>
      <c r="E23" s="2" t="s">
        <v>54</v>
      </c>
      <c r="F23" s="2">
        <v>9122</v>
      </c>
      <c r="G23" s="6">
        <v>0</v>
      </c>
      <c r="H23" s="6">
        <v>0.12</v>
      </c>
      <c r="I23" s="6">
        <v>0</v>
      </c>
      <c r="J23" s="6">
        <v>0</v>
      </c>
      <c r="K23" s="6">
        <v>0</v>
      </c>
      <c r="L23" s="2" t="s">
        <v>23</v>
      </c>
      <c r="M23" s="2" t="s">
        <v>24</v>
      </c>
      <c r="N23" s="7">
        <v>3</v>
      </c>
      <c r="O23" s="7">
        <v>4</v>
      </c>
      <c r="P23" s="7">
        <v>5</v>
      </c>
      <c r="Q23" s="8">
        <f t="shared" si="5"/>
        <v>12307.921920000004</v>
      </c>
      <c r="R23" s="8">
        <f t="shared" si="6"/>
        <v>16410.562560000006</v>
      </c>
      <c r="S23" s="8">
        <f t="shared" si="7"/>
        <v>20513.203200000004</v>
      </c>
      <c r="T23" s="8">
        <f t="shared" si="3"/>
        <v>20513.203200000004</v>
      </c>
      <c r="U23" s="9"/>
      <c r="V23" s="12" t="str">
        <f t="shared" si="4"/>
        <v>Elizabeth Bathory|4|Lancer|Buster|AoE|12308|16411|20513|20513|</v>
      </c>
    </row>
    <row r="24" spans="1:22" x14ac:dyDescent="0.25">
      <c r="A24" s="2">
        <v>20</v>
      </c>
      <c r="B24" s="2" t="s">
        <v>56</v>
      </c>
      <c r="C24" s="2" t="s">
        <v>21</v>
      </c>
      <c r="D24" s="2">
        <v>3</v>
      </c>
      <c r="E24" s="2" t="s">
        <v>54</v>
      </c>
      <c r="F24" s="2">
        <v>7082</v>
      </c>
      <c r="G24" s="6">
        <v>0</v>
      </c>
      <c r="H24" s="6">
        <v>0</v>
      </c>
      <c r="I24" s="6">
        <v>0</v>
      </c>
      <c r="J24" s="6">
        <v>0.5</v>
      </c>
      <c r="K24" s="6">
        <v>0</v>
      </c>
      <c r="L24" s="2" t="s">
        <v>34</v>
      </c>
      <c r="M24" s="2" t="s">
        <v>35</v>
      </c>
      <c r="N24" s="7">
        <v>12</v>
      </c>
      <c r="O24" s="7">
        <v>16</v>
      </c>
      <c r="P24" s="7">
        <v>20</v>
      </c>
      <c r="Q24" s="8">
        <f t="shared" si="5"/>
        <v>18714.124800000001</v>
      </c>
      <c r="R24" s="8">
        <f t="shared" si="6"/>
        <v>24952.166400000002</v>
      </c>
      <c r="S24" s="8">
        <f t="shared" si="7"/>
        <v>31190.208000000002</v>
      </c>
      <c r="T24" s="8">
        <f t="shared" si="3"/>
        <v>46785.312000000005</v>
      </c>
      <c r="U24" s="9" t="s">
        <v>57</v>
      </c>
      <c r="V24" s="12" t="str">
        <f t="shared" si="4"/>
        <v>Cu Chulainn (Prototype)|3|Lancer|Quick|Single|18714|24952|31190|46785|Beast</v>
      </c>
    </row>
    <row r="25" spans="1:22" x14ac:dyDescent="0.25">
      <c r="A25" s="2">
        <v>22</v>
      </c>
      <c r="B25" s="2" t="s">
        <v>58</v>
      </c>
      <c r="C25" s="2" t="s">
        <v>21</v>
      </c>
      <c r="D25" s="2">
        <v>3</v>
      </c>
      <c r="E25" s="2" t="s">
        <v>54</v>
      </c>
      <c r="F25" s="2">
        <v>7239</v>
      </c>
      <c r="G25" s="6">
        <v>0</v>
      </c>
      <c r="H25" s="6">
        <v>0.33</v>
      </c>
      <c r="I25" s="6">
        <v>0</v>
      </c>
      <c r="J25" s="6">
        <v>0</v>
      </c>
      <c r="K25" s="6">
        <v>0</v>
      </c>
      <c r="L25" s="2" t="s">
        <v>23</v>
      </c>
      <c r="M25" s="2" t="s">
        <v>24</v>
      </c>
      <c r="N25" s="7">
        <v>3</v>
      </c>
      <c r="O25" s="7">
        <v>4</v>
      </c>
      <c r="P25" s="7">
        <v>5</v>
      </c>
      <c r="Q25" s="8">
        <f t="shared" si="5"/>
        <v>11894.011447500001</v>
      </c>
      <c r="R25" s="8">
        <f t="shared" si="6"/>
        <v>15858.681930000002</v>
      </c>
      <c r="S25" s="8">
        <f t="shared" si="7"/>
        <v>19823.3524125</v>
      </c>
      <c r="T25" s="8">
        <f t="shared" si="3"/>
        <v>19823.3524125</v>
      </c>
      <c r="U25" s="10"/>
      <c r="V25" s="12" t="str">
        <f t="shared" si="4"/>
        <v>Romulus|3|Lancer|Buster|AoE|11894|15859|19823|19823|</v>
      </c>
    </row>
    <row r="26" spans="1:22" x14ac:dyDescent="0.25">
      <c r="A26" s="2">
        <v>23</v>
      </c>
      <c r="B26" s="2" t="s">
        <v>59</v>
      </c>
      <c r="C26" s="2" t="s">
        <v>21</v>
      </c>
      <c r="D26" s="2">
        <v>3</v>
      </c>
      <c r="E26" s="2" t="s">
        <v>60</v>
      </c>
      <c r="F26" s="2">
        <v>7200</v>
      </c>
      <c r="G26" s="6">
        <v>0.11</v>
      </c>
      <c r="H26" s="6">
        <v>0.2</v>
      </c>
      <c r="I26" s="6">
        <v>0</v>
      </c>
      <c r="J26" s="6">
        <v>0</v>
      </c>
      <c r="K26" s="6">
        <v>0</v>
      </c>
      <c r="L26" s="2" t="s">
        <v>34</v>
      </c>
      <c r="M26" s="2" t="s">
        <v>24</v>
      </c>
      <c r="N26" s="7">
        <v>6</v>
      </c>
      <c r="O26" s="7">
        <v>8</v>
      </c>
      <c r="P26" s="7">
        <v>10</v>
      </c>
      <c r="Q26" s="8">
        <f t="shared" si="5"/>
        <v>12043.624320000003</v>
      </c>
      <c r="R26" s="8">
        <f t="shared" si="6"/>
        <v>16058.165760000004</v>
      </c>
      <c r="S26" s="8">
        <f t="shared" si="7"/>
        <v>20072.707200000004</v>
      </c>
      <c r="T26" s="8">
        <f t="shared" si="3"/>
        <v>20072.707200000004</v>
      </c>
      <c r="U26" s="9"/>
      <c r="V26" s="12" t="str">
        <f t="shared" si="4"/>
        <v>Medusa|3|Rider|Quick|AoE|12044|16058|20073|20073|</v>
      </c>
    </row>
    <row r="27" spans="1:22" x14ac:dyDescent="0.25">
      <c r="A27" s="2">
        <v>24</v>
      </c>
      <c r="B27" s="2" t="s">
        <v>61</v>
      </c>
      <c r="C27" s="2" t="s">
        <v>21</v>
      </c>
      <c r="D27" s="2">
        <v>2</v>
      </c>
      <c r="E27" s="2" t="s">
        <v>60</v>
      </c>
      <c r="F27" s="2">
        <v>5236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2" t="s">
        <v>29</v>
      </c>
      <c r="M27" s="2" t="s">
        <v>35</v>
      </c>
      <c r="N27" s="7">
        <v>9</v>
      </c>
      <c r="O27" s="7">
        <v>12</v>
      </c>
      <c r="P27" s="7">
        <v>15</v>
      </c>
      <c r="Q27" s="8">
        <f t="shared" si="5"/>
        <v>12887.82</v>
      </c>
      <c r="R27" s="8">
        <f t="shared" si="6"/>
        <v>17183.760000000002</v>
      </c>
      <c r="S27" s="8">
        <f t="shared" si="7"/>
        <v>21479.7</v>
      </c>
      <c r="T27" s="8">
        <f t="shared" si="3"/>
        <v>21479.7</v>
      </c>
      <c r="U27" s="9"/>
      <c r="V27" s="12" t="str">
        <f t="shared" si="4"/>
        <v>Saint George|2|Rider|Arts|Single|12888|17184|21480|21480|</v>
      </c>
    </row>
    <row r="28" spans="1:22" x14ac:dyDescent="0.25">
      <c r="A28" s="2">
        <v>25</v>
      </c>
      <c r="B28" s="2" t="s">
        <v>62</v>
      </c>
      <c r="C28" s="2" t="s">
        <v>21</v>
      </c>
      <c r="D28" s="2">
        <v>2</v>
      </c>
      <c r="E28" s="2" t="s">
        <v>60</v>
      </c>
      <c r="F28" s="2">
        <v>6188</v>
      </c>
      <c r="G28" s="6">
        <v>0</v>
      </c>
      <c r="H28" s="6">
        <v>0.3</v>
      </c>
      <c r="I28" s="6">
        <v>0.12</v>
      </c>
      <c r="J28" s="6">
        <v>0</v>
      </c>
      <c r="K28" s="6">
        <v>0</v>
      </c>
      <c r="L28" s="2" t="s">
        <v>23</v>
      </c>
      <c r="M28" s="2" t="s">
        <v>24</v>
      </c>
      <c r="N28" s="7">
        <v>3</v>
      </c>
      <c r="O28" s="7">
        <v>4</v>
      </c>
      <c r="P28" s="7">
        <v>5</v>
      </c>
      <c r="Q28" s="8">
        <f t="shared" si="5"/>
        <v>10816.958880000002</v>
      </c>
      <c r="R28" s="8">
        <f t="shared" si="6"/>
        <v>14422.611840000003</v>
      </c>
      <c r="S28" s="8">
        <f t="shared" si="7"/>
        <v>18028.264800000004</v>
      </c>
      <c r="T28" s="8">
        <f t="shared" si="3"/>
        <v>18028.264800000004</v>
      </c>
      <c r="U28" s="9"/>
      <c r="V28" s="12" t="str">
        <f t="shared" si="4"/>
        <v>Edward Teach|2|Rider|Buster|AoE|10817|14423|18028|18028|</v>
      </c>
    </row>
    <row r="29" spans="1:22" x14ac:dyDescent="0.25">
      <c r="A29" s="2">
        <v>27</v>
      </c>
      <c r="B29" s="2" t="s">
        <v>63</v>
      </c>
      <c r="C29" s="2" t="s">
        <v>21</v>
      </c>
      <c r="D29" s="2">
        <v>3</v>
      </c>
      <c r="E29" s="2" t="s">
        <v>60</v>
      </c>
      <c r="F29" s="2">
        <v>7076</v>
      </c>
      <c r="G29" s="6">
        <v>0.11</v>
      </c>
      <c r="H29" s="6">
        <v>0.128</v>
      </c>
      <c r="I29" s="6">
        <v>0</v>
      </c>
      <c r="J29" s="6">
        <v>0</v>
      </c>
      <c r="K29" s="6">
        <v>0</v>
      </c>
      <c r="L29" s="2" t="s">
        <v>34</v>
      </c>
      <c r="M29" s="2" t="s">
        <v>35</v>
      </c>
      <c r="N29" s="7">
        <v>16</v>
      </c>
      <c r="O29" s="7">
        <v>20</v>
      </c>
      <c r="P29" s="7">
        <v>24</v>
      </c>
      <c r="Q29" s="8">
        <f t="shared" si="5"/>
        <v>29732.272312320008</v>
      </c>
      <c r="R29" s="8">
        <f t="shared" si="6"/>
        <v>37165.340390400015</v>
      </c>
      <c r="S29" s="8">
        <f t="shared" si="7"/>
        <v>44598.408468480011</v>
      </c>
      <c r="T29" s="8">
        <f t="shared" si="3"/>
        <v>44598.408468480011</v>
      </c>
      <c r="U29" s="9"/>
      <c r="V29" s="12" t="str">
        <f t="shared" si="4"/>
        <v>Ushiwakamaru^|3|Rider|Quick|Single|29732|37165|44598|44598|</v>
      </c>
    </row>
    <row r="30" spans="1:22" x14ac:dyDescent="0.25">
      <c r="A30" s="2">
        <v>27</v>
      </c>
      <c r="B30" s="2" t="s">
        <v>64</v>
      </c>
      <c r="C30" s="2" t="s">
        <v>21</v>
      </c>
      <c r="D30" s="2">
        <v>3</v>
      </c>
      <c r="E30" s="2" t="s">
        <v>60</v>
      </c>
      <c r="F30" s="2">
        <v>7076</v>
      </c>
      <c r="G30" s="6">
        <v>0.11</v>
      </c>
      <c r="H30" s="6">
        <v>0.128</v>
      </c>
      <c r="I30" s="6">
        <v>0</v>
      </c>
      <c r="J30" s="6">
        <v>0</v>
      </c>
      <c r="K30" s="6">
        <v>0</v>
      </c>
      <c r="L30" s="2" t="s">
        <v>34</v>
      </c>
      <c r="M30" s="2" t="s">
        <v>35</v>
      </c>
      <c r="N30" s="7">
        <v>12</v>
      </c>
      <c r="O30" s="7">
        <v>16</v>
      </c>
      <c r="P30" s="7">
        <v>20</v>
      </c>
      <c r="Q30" s="8">
        <f t="shared" si="5"/>
        <v>22299.204234240005</v>
      </c>
      <c r="R30" s="8">
        <f t="shared" si="6"/>
        <v>29732.272312320008</v>
      </c>
      <c r="S30" s="8">
        <f t="shared" si="7"/>
        <v>37165.340390400015</v>
      </c>
      <c r="T30" s="8">
        <f t="shared" si="3"/>
        <v>37165.340390400015</v>
      </c>
      <c r="U30" s="9"/>
      <c r="V30" s="12" t="str">
        <f t="shared" si="4"/>
        <v>Ushiwakamaru|3|Rider|Quick|Single|22299|29732|37165|37165|</v>
      </c>
    </row>
    <row r="31" spans="1:22" x14ac:dyDescent="0.25">
      <c r="A31" s="2">
        <v>28</v>
      </c>
      <c r="B31" s="2" t="s">
        <v>65</v>
      </c>
      <c r="C31" s="2" t="s">
        <v>21</v>
      </c>
      <c r="D31" s="2">
        <v>3</v>
      </c>
      <c r="E31" s="2" t="s">
        <v>60</v>
      </c>
      <c r="F31" s="2">
        <v>7356</v>
      </c>
      <c r="G31" s="6">
        <v>0.26</v>
      </c>
      <c r="H31" s="6">
        <v>0.12</v>
      </c>
      <c r="I31" s="6">
        <v>0</v>
      </c>
      <c r="J31" s="6">
        <v>0</v>
      </c>
      <c r="K31" s="6">
        <v>0</v>
      </c>
      <c r="L31" s="2" t="s">
        <v>34</v>
      </c>
      <c r="M31" s="2" t="s">
        <v>24</v>
      </c>
      <c r="N31" s="7">
        <v>6</v>
      </c>
      <c r="O31" s="7">
        <v>8</v>
      </c>
      <c r="P31" s="7">
        <v>10</v>
      </c>
      <c r="Q31" s="8">
        <f t="shared" si="5"/>
        <v>13002.774220800002</v>
      </c>
      <c r="R31" s="8">
        <f t="shared" si="6"/>
        <v>17337.032294400004</v>
      </c>
      <c r="S31" s="8">
        <f t="shared" si="7"/>
        <v>21671.290368000005</v>
      </c>
      <c r="T31" s="8">
        <f t="shared" si="3"/>
        <v>21671.290368000005</v>
      </c>
      <c r="U31" s="9"/>
      <c r="V31" s="12" t="str">
        <f t="shared" si="4"/>
        <v>Alexander|3|Rider|Quick|AoE|13003|17337|21671|21671|</v>
      </c>
    </row>
    <row r="32" spans="1:22" x14ac:dyDescent="0.25">
      <c r="A32" s="2">
        <v>28</v>
      </c>
      <c r="B32" s="2" t="s">
        <v>203</v>
      </c>
      <c r="C32" s="2" t="s">
        <v>21</v>
      </c>
      <c r="D32" s="2">
        <v>3</v>
      </c>
      <c r="E32" s="2" t="s">
        <v>60</v>
      </c>
      <c r="F32" s="2">
        <v>7356</v>
      </c>
      <c r="G32" s="6">
        <v>0.26</v>
      </c>
      <c r="H32" s="6">
        <v>0.12</v>
      </c>
      <c r="I32" s="6">
        <v>0</v>
      </c>
      <c r="J32" s="6">
        <v>0</v>
      </c>
      <c r="K32" s="6">
        <v>0</v>
      </c>
      <c r="L32" s="2" t="s">
        <v>34</v>
      </c>
      <c r="M32" s="2" t="s">
        <v>24</v>
      </c>
      <c r="N32" s="7">
        <v>8</v>
      </c>
      <c r="O32" s="7">
        <v>10</v>
      </c>
      <c r="P32" s="7">
        <v>12</v>
      </c>
      <c r="Q32" s="8">
        <f t="shared" ref="Q32" si="8">N32*(F32+BonusAtk)*(VLOOKUP(L32,cardDmgValue,2,FALSE)*(1+G32))*VLOOKUP(E32,classAtkBonus,2,FALSE)*0.23*(1+H32)*(1+I32)</f>
        <v>17337.032294400004</v>
      </c>
      <c r="R32" s="8">
        <f t="shared" ref="R32" si="9">O32*(F32+BonusAtk)*(VLOOKUP(L32,cardDmgValue,2,FALSE)*(1+G32))*VLOOKUP(E32,classAtkBonus,2,FALSE)*0.23*(1+H32)*(1+I32)</f>
        <v>21671.290368000005</v>
      </c>
      <c r="S32" s="8">
        <f t="shared" ref="S32" si="10">P32*(F32+BonusAtk)*(VLOOKUP(L32,cardDmgValue,2,FALSE)*(1+G32))*VLOOKUP(E32,classAtkBonus,2,FALSE)*0.23*(1+H32)*(1+I32)</f>
        <v>26005.548441600004</v>
      </c>
      <c r="T32" s="8">
        <f t="shared" ref="T32" si="11">P32*(F32+BonusAtk)*(VLOOKUP(L32,cardDmgValue,2,FALSE)*(1+G32))*VLOOKUP(E32,classAtkBonus,2,FALSE)*0.23*(1+H32)*(1+I32+J32)*(1+IF(K32=0,0,K32-1))</f>
        <v>26005.548441600004</v>
      </c>
      <c r="U32" s="9"/>
      <c r="V32" s="12" t="str">
        <f t="shared" ref="V32" si="12">CONCATENATE(B32,"|",D32,"|",E32,"|",L32,"|",M32,"|",ROUND(Q32,0),"|",ROUND(R32,0),"|",ROUND(S32,0),"|",ROUND(T32,0),"|",U32)</f>
        <v>Alexander^|3|Rider|Quick|AoE|17337|21671|26006|26006|</v>
      </c>
    </row>
    <row r="33" spans="1:22" x14ac:dyDescent="0.25">
      <c r="A33" s="2">
        <v>29</v>
      </c>
      <c r="B33" s="2" t="s">
        <v>66</v>
      </c>
      <c r="C33" s="2" t="s">
        <v>21</v>
      </c>
      <c r="D33" s="2">
        <v>4</v>
      </c>
      <c r="E33" s="2" t="s">
        <v>60</v>
      </c>
      <c r="F33" s="2">
        <v>8293</v>
      </c>
      <c r="G33" s="6">
        <v>0.11</v>
      </c>
      <c r="H33" s="6">
        <v>0</v>
      </c>
      <c r="I33" s="6">
        <v>0</v>
      </c>
      <c r="J33" s="6">
        <v>0</v>
      </c>
      <c r="K33" s="6">
        <v>0</v>
      </c>
      <c r="L33" s="2" t="s">
        <v>34</v>
      </c>
      <c r="M33" s="2" t="s">
        <v>24</v>
      </c>
      <c r="N33" s="7">
        <v>6</v>
      </c>
      <c r="O33" s="7">
        <v>8</v>
      </c>
      <c r="P33" s="7">
        <v>10</v>
      </c>
      <c r="Q33" s="8">
        <f t="shared" si="5"/>
        <v>11375.759520000001</v>
      </c>
      <c r="R33" s="8">
        <f t="shared" si="6"/>
        <v>15167.679360000004</v>
      </c>
      <c r="S33" s="8">
        <f t="shared" si="7"/>
        <v>18959.599200000004</v>
      </c>
      <c r="T33" s="8">
        <f t="shared" si="3"/>
        <v>18959.599200000004</v>
      </c>
      <c r="U33" s="9"/>
      <c r="V33" s="12" t="str">
        <f t="shared" si="4"/>
        <v>Marie Antoinette|4|Rider|Quick|AoE|11376|15168|18960|18960|</v>
      </c>
    </row>
    <row r="34" spans="1:22" x14ac:dyDescent="0.25">
      <c r="A34" s="2">
        <v>30</v>
      </c>
      <c r="B34" s="2" t="s">
        <v>67</v>
      </c>
      <c r="C34" s="2" t="s">
        <v>21</v>
      </c>
      <c r="D34" s="2">
        <v>4</v>
      </c>
      <c r="E34" s="2" t="s">
        <v>60</v>
      </c>
      <c r="F34" s="2">
        <v>8014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2" t="s">
        <v>23</v>
      </c>
      <c r="M34" s="2" t="s">
        <v>24</v>
      </c>
      <c r="N34" s="7">
        <v>3</v>
      </c>
      <c r="O34" s="7">
        <v>4</v>
      </c>
      <c r="P34" s="7">
        <v>5</v>
      </c>
      <c r="Q34" s="8">
        <f t="shared" si="5"/>
        <v>9319.1400000000012</v>
      </c>
      <c r="R34" s="8">
        <f t="shared" si="6"/>
        <v>12425.52</v>
      </c>
      <c r="S34" s="8">
        <f t="shared" si="7"/>
        <v>15531.900000000001</v>
      </c>
      <c r="T34" s="8">
        <f t="shared" si="3"/>
        <v>15531.900000000001</v>
      </c>
      <c r="U34" s="9"/>
      <c r="V34" s="12" t="str">
        <f t="shared" si="4"/>
        <v>Saint Martha|4|Rider|Buster|AoE|9319|12426|15532|15532|</v>
      </c>
    </row>
    <row r="35" spans="1:22" x14ac:dyDescent="0.25">
      <c r="A35" s="2">
        <v>31</v>
      </c>
      <c r="B35" s="2" t="s">
        <v>68</v>
      </c>
      <c r="C35" s="2" t="s">
        <v>21</v>
      </c>
      <c r="D35" s="2">
        <v>3</v>
      </c>
      <c r="E35" s="2" t="s">
        <v>69</v>
      </c>
      <c r="F35" s="2">
        <v>7418</v>
      </c>
      <c r="G35" s="6">
        <v>0.1</v>
      </c>
      <c r="H35" s="6">
        <v>0</v>
      </c>
      <c r="I35" s="6">
        <v>0</v>
      </c>
      <c r="J35" s="6">
        <v>0</v>
      </c>
      <c r="K35" s="6">
        <v>0</v>
      </c>
      <c r="L35" s="2" t="s">
        <v>29</v>
      </c>
      <c r="M35" s="2" t="s">
        <v>35</v>
      </c>
      <c r="N35" s="7">
        <v>6</v>
      </c>
      <c r="O35" s="7">
        <v>7.5</v>
      </c>
      <c r="P35" s="7">
        <v>9</v>
      </c>
      <c r="Q35" s="8">
        <f t="shared" si="5"/>
        <v>11487.009600000001</v>
      </c>
      <c r="R35" s="8">
        <f t="shared" si="6"/>
        <v>14358.762000000001</v>
      </c>
      <c r="S35" s="8">
        <f t="shared" si="7"/>
        <v>17230.514400000004</v>
      </c>
      <c r="T35" s="8">
        <f t="shared" ref="T35:T70" si="13">P35*(F35+BonusAtk)*(VLOOKUP(L35,cardDmgValue,2,FALSE)*(1+G35))*VLOOKUP(E35,classAtkBonus,2,FALSE)*0.23*(1+H35)*(1+I35+J35)*(1+IF(K35=0,0,K35-1))</f>
        <v>17230.514400000004</v>
      </c>
      <c r="U35" s="9"/>
      <c r="V35" s="12" t="str">
        <f t="shared" ref="V35:V67" si="14">CONCATENATE(B35,"|",D35,"|",E35,"|",L35,"|",M35,"|",ROUND(Q35,0),"|",ROUND(R35,0),"|",ROUND(S35,0),"|",ROUND(T35,0),"|",U35)</f>
        <v>Medea^|3|Caster|Arts|Single|11487|14359|17231|17231|</v>
      </c>
    </row>
    <row r="36" spans="1:22" x14ac:dyDescent="0.25">
      <c r="A36" s="2">
        <v>31</v>
      </c>
      <c r="B36" s="2" t="s">
        <v>70</v>
      </c>
      <c r="C36" s="2" t="s">
        <v>21</v>
      </c>
      <c r="D36" s="2">
        <v>3</v>
      </c>
      <c r="E36" s="2" t="s">
        <v>69</v>
      </c>
      <c r="F36" s="2">
        <v>7418</v>
      </c>
      <c r="G36" s="6">
        <v>0.1</v>
      </c>
      <c r="H36" s="6">
        <v>0</v>
      </c>
      <c r="I36" s="6">
        <v>0</v>
      </c>
      <c r="J36" s="6">
        <v>0</v>
      </c>
      <c r="K36" s="6">
        <v>0</v>
      </c>
      <c r="L36" s="2" t="s">
        <v>29</v>
      </c>
      <c r="M36" s="2" t="s">
        <v>35</v>
      </c>
      <c r="N36" s="7">
        <v>4.5</v>
      </c>
      <c r="O36" s="7">
        <v>6</v>
      </c>
      <c r="P36" s="7">
        <v>7.5</v>
      </c>
      <c r="Q36" s="8">
        <f t="shared" si="5"/>
        <v>8615.2572000000018</v>
      </c>
      <c r="R36" s="8">
        <f t="shared" si="6"/>
        <v>11487.009600000001</v>
      </c>
      <c r="S36" s="8">
        <f t="shared" si="7"/>
        <v>14358.762000000001</v>
      </c>
      <c r="T36" s="8">
        <f t="shared" si="13"/>
        <v>14358.762000000001</v>
      </c>
      <c r="U36" s="9"/>
      <c r="V36" s="12" t="str">
        <f t="shared" si="14"/>
        <v>Medea|3|Caster|Arts|Single|8615|11487|14359|14359|</v>
      </c>
    </row>
    <row r="37" spans="1:22" x14ac:dyDescent="0.25">
      <c r="A37" s="2">
        <v>32</v>
      </c>
      <c r="B37" s="2" t="s">
        <v>71</v>
      </c>
      <c r="C37" s="2" t="s">
        <v>21</v>
      </c>
      <c r="D37" s="2">
        <v>3</v>
      </c>
      <c r="E37" s="2" t="s">
        <v>69</v>
      </c>
      <c r="F37" s="2">
        <v>6514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2" t="s">
        <v>23</v>
      </c>
      <c r="M37" s="2" t="s">
        <v>24</v>
      </c>
      <c r="N37" s="7">
        <v>3</v>
      </c>
      <c r="O37" s="7">
        <v>4</v>
      </c>
      <c r="P37" s="7">
        <v>5</v>
      </c>
      <c r="Q37" s="8">
        <f t="shared" si="5"/>
        <v>6989.9760000000006</v>
      </c>
      <c r="R37" s="8">
        <f t="shared" si="6"/>
        <v>9319.9680000000008</v>
      </c>
      <c r="S37" s="8">
        <f t="shared" si="7"/>
        <v>11649.960000000001</v>
      </c>
      <c r="T37" s="8">
        <f t="shared" si="13"/>
        <v>11649.960000000001</v>
      </c>
      <c r="U37" s="9"/>
      <c r="V37" s="12" t="str">
        <f t="shared" si="14"/>
        <v>Gilles de Rais|3|Caster|Buster|AoE|6990|9320|11650|11650|</v>
      </c>
    </row>
    <row r="38" spans="1:22" x14ac:dyDescent="0.25">
      <c r="A38" s="2">
        <v>34</v>
      </c>
      <c r="B38" s="2" t="s">
        <v>72</v>
      </c>
      <c r="C38" s="2" t="s">
        <v>21</v>
      </c>
      <c r="D38" s="2">
        <v>2</v>
      </c>
      <c r="E38" s="2" t="s">
        <v>69</v>
      </c>
      <c r="F38" s="2">
        <v>5798</v>
      </c>
      <c r="G38" s="6">
        <v>0.3</v>
      </c>
      <c r="H38" s="6">
        <v>0</v>
      </c>
      <c r="I38" s="6">
        <v>0</v>
      </c>
      <c r="J38" s="6">
        <v>0</v>
      </c>
      <c r="K38" s="6">
        <v>0</v>
      </c>
      <c r="L38" s="2" t="s">
        <v>23</v>
      </c>
      <c r="M38" s="2" t="s">
        <v>24</v>
      </c>
      <c r="N38" s="7">
        <v>3</v>
      </c>
      <c r="O38" s="7">
        <v>4</v>
      </c>
      <c r="P38" s="7">
        <v>5</v>
      </c>
      <c r="Q38" s="8">
        <f t="shared" si="5"/>
        <v>8219.9286000000011</v>
      </c>
      <c r="R38" s="8">
        <f t="shared" si="6"/>
        <v>10959.9048</v>
      </c>
      <c r="S38" s="8">
        <f t="shared" si="7"/>
        <v>13699.881000000001</v>
      </c>
      <c r="T38" s="8">
        <f t="shared" si="13"/>
        <v>13699.881000000001</v>
      </c>
      <c r="U38" s="9"/>
      <c r="V38" s="12" t="str">
        <f t="shared" si="14"/>
        <v>William Shakespeare|2|Caster|Buster|AoE|8220|10960|13700|13700|</v>
      </c>
    </row>
    <row r="39" spans="1:22" x14ac:dyDescent="0.25">
      <c r="A39" s="2">
        <v>35</v>
      </c>
      <c r="B39" s="2" t="s">
        <v>73</v>
      </c>
      <c r="C39" s="2" t="s">
        <v>21</v>
      </c>
      <c r="D39" s="2">
        <v>3</v>
      </c>
      <c r="E39" s="2" t="s">
        <v>69</v>
      </c>
      <c r="F39" s="2">
        <v>6839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2" t="s">
        <v>23</v>
      </c>
      <c r="M39" s="2" t="s">
        <v>24</v>
      </c>
      <c r="N39" s="7">
        <v>4</v>
      </c>
      <c r="O39" s="7">
        <v>5</v>
      </c>
      <c r="P39" s="7">
        <v>6</v>
      </c>
      <c r="Q39" s="8">
        <f t="shared" si="5"/>
        <v>9723.6180000000004</v>
      </c>
      <c r="R39" s="8">
        <f t="shared" si="6"/>
        <v>12154.522500000001</v>
      </c>
      <c r="S39" s="8">
        <f t="shared" si="7"/>
        <v>14585.427000000001</v>
      </c>
      <c r="T39" s="8">
        <f t="shared" si="13"/>
        <v>14585.427000000001</v>
      </c>
      <c r="U39" s="9"/>
      <c r="V39" s="12" t="str">
        <f t="shared" si="14"/>
        <v>Mephistopheles^|3|Caster|Buster|AoE|9724|12155|14585|14585|</v>
      </c>
    </row>
    <row r="40" spans="1:22" x14ac:dyDescent="0.25">
      <c r="A40" s="2">
        <v>35</v>
      </c>
      <c r="B40" s="2" t="s">
        <v>74</v>
      </c>
      <c r="C40" s="2" t="s">
        <v>21</v>
      </c>
      <c r="D40" s="2">
        <v>3</v>
      </c>
      <c r="E40" s="2" t="s">
        <v>69</v>
      </c>
      <c r="F40" s="2">
        <v>6839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2" t="s">
        <v>23</v>
      </c>
      <c r="M40" s="2" t="s">
        <v>24</v>
      </c>
      <c r="N40" s="7">
        <v>3</v>
      </c>
      <c r="O40" s="7">
        <v>4</v>
      </c>
      <c r="P40" s="7">
        <v>5</v>
      </c>
      <c r="Q40" s="8">
        <f t="shared" si="5"/>
        <v>7292.7135000000007</v>
      </c>
      <c r="R40" s="8">
        <f t="shared" si="6"/>
        <v>9723.6180000000004</v>
      </c>
      <c r="S40" s="8">
        <f t="shared" si="7"/>
        <v>12154.522500000001</v>
      </c>
      <c r="T40" s="8">
        <f t="shared" si="13"/>
        <v>12154.522500000001</v>
      </c>
      <c r="U40" s="9"/>
      <c r="V40" s="12" t="str">
        <f t="shared" si="14"/>
        <v>Mephistopheles|3|Caster|Buster|AoE|7293|9724|12155|12155|</v>
      </c>
    </row>
    <row r="41" spans="1:22" x14ac:dyDescent="0.25">
      <c r="A41" s="2">
        <v>38</v>
      </c>
      <c r="B41" s="2" t="s">
        <v>53</v>
      </c>
      <c r="C41" s="2" t="s">
        <v>21</v>
      </c>
      <c r="D41" s="2">
        <v>3</v>
      </c>
      <c r="E41" s="2" t="s">
        <v>69</v>
      </c>
      <c r="F41" s="2">
        <v>6580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2" t="s">
        <v>23</v>
      </c>
      <c r="M41" s="2" t="s">
        <v>24</v>
      </c>
      <c r="N41" s="7">
        <v>3</v>
      </c>
      <c r="O41" s="7">
        <v>4</v>
      </c>
      <c r="P41" s="7">
        <v>5</v>
      </c>
      <c r="Q41" s="8">
        <f t="shared" si="5"/>
        <v>7051.4549999999999</v>
      </c>
      <c r="R41" s="8">
        <f t="shared" si="6"/>
        <v>9401.94</v>
      </c>
      <c r="S41" s="8">
        <f t="shared" si="7"/>
        <v>11752.425000000001</v>
      </c>
      <c r="T41" s="8">
        <f t="shared" si="13"/>
        <v>11752.425000000001</v>
      </c>
      <c r="U41" s="9"/>
      <c r="V41" s="12" t="str">
        <f t="shared" si="14"/>
        <v>Cu Chulainn|3|Caster|Buster|AoE|7051|9402|11752|11752|</v>
      </c>
    </row>
    <row r="42" spans="1:22" x14ac:dyDescent="0.25">
      <c r="A42" s="2">
        <v>39</v>
      </c>
      <c r="B42" s="2" t="s">
        <v>75</v>
      </c>
      <c r="C42" s="2" t="s">
        <v>21</v>
      </c>
      <c r="D42" s="2">
        <v>1</v>
      </c>
      <c r="E42" s="2" t="s">
        <v>76</v>
      </c>
      <c r="F42" s="2">
        <v>5735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2" t="s">
        <v>34</v>
      </c>
      <c r="M42" s="2" t="s">
        <v>35</v>
      </c>
      <c r="N42" s="7">
        <v>12</v>
      </c>
      <c r="O42" s="7">
        <v>16</v>
      </c>
      <c r="P42" s="7">
        <v>20</v>
      </c>
      <c r="Q42" s="8">
        <f t="shared" si="5"/>
        <v>13363.92</v>
      </c>
      <c r="R42" s="8">
        <f t="shared" si="6"/>
        <v>17818.560000000001</v>
      </c>
      <c r="S42" s="8">
        <f t="shared" si="7"/>
        <v>22273.200000000001</v>
      </c>
      <c r="T42" s="8">
        <f t="shared" si="13"/>
        <v>22273.200000000001</v>
      </c>
      <c r="U42" s="9"/>
      <c r="V42" s="12" t="str">
        <f t="shared" si="14"/>
        <v>Sasaki Koujirou|1|Assassin|Quick|Single|13364|17819|22273|22273|</v>
      </c>
    </row>
    <row r="43" spans="1:22" x14ac:dyDescent="0.25">
      <c r="A43" s="2">
        <v>40</v>
      </c>
      <c r="B43" s="2" t="s">
        <v>77</v>
      </c>
      <c r="C43" s="2" t="s">
        <v>21</v>
      </c>
      <c r="D43" s="2">
        <v>2</v>
      </c>
      <c r="E43" s="2" t="s">
        <v>76</v>
      </c>
      <c r="F43" s="2">
        <v>6280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2" t="s">
        <v>34</v>
      </c>
      <c r="M43" s="2" t="s">
        <v>35</v>
      </c>
      <c r="N43" s="7">
        <v>12</v>
      </c>
      <c r="O43" s="7">
        <v>16</v>
      </c>
      <c r="P43" s="7">
        <v>20</v>
      </c>
      <c r="Q43" s="8">
        <f t="shared" si="5"/>
        <v>14446.944000000001</v>
      </c>
      <c r="R43" s="8">
        <f t="shared" si="6"/>
        <v>19262.592000000004</v>
      </c>
      <c r="S43" s="8">
        <f t="shared" si="7"/>
        <v>24078.240000000002</v>
      </c>
      <c r="T43" s="8">
        <f t="shared" si="13"/>
        <v>24078.240000000002</v>
      </c>
      <c r="U43" s="9"/>
      <c r="V43" s="12" t="str">
        <f t="shared" si="14"/>
        <v>Hassan of the Cursed Arm|2|Assassin|Quick|Single|14447|19263|24078|24078|</v>
      </c>
    </row>
    <row r="44" spans="1:22" x14ac:dyDescent="0.25">
      <c r="A44" s="2">
        <v>42</v>
      </c>
      <c r="B44" s="2" t="s">
        <v>78</v>
      </c>
      <c r="C44" s="2" t="s">
        <v>21</v>
      </c>
      <c r="D44" s="2">
        <v>3</v>
      </c>
      <c r="E44" s="2" t="s">
        <v>76</v>
      </c>
      <c r="F44" s="2">
        <v>7207</v>
      </c>
      <c r="G44" s="6">
        <v>0.25</v>
      </c>
      <c r="H44" s="6">
        <v>0</v>
      </c>
      <c r="I44" s="6">
        <v>0</v>
      </c>
      <c r="J44" s="6">
        <v>0</v>
      </c>
      <c r="K44" s="6">
        <v>0</v>
      </c>
      <c r="L44" s="2" t="s">
        <v>34</v>
      </c>
      <c r="M44" s="2" t="s">
        <v>35</v>
      </c>
      <c r="N44" s="7">
        <v>12</v>
      </c>
      <c r="O44" s="7">
        <v>16</v>
      </c>
      <c r="P44" s="7">
        <v>20</v>
      </c>
      <c r="Q44" s="8">
        <f t="shared" si="5"/>
        <v>20361.348000000002</v>
      </c>
      <c r="R44" s="8">
        <f t="shared" si="6"/>
        <v>27148.464000000004</v>
      </c>
      <c r="S44" s="8">
        <f t="shared" si="7"/>
        <v>33935.58</v>
      </c>
      <c r="T44" s="8">
        <f t="shared" si="13"/>
        <v>33935.58</v>
      </c>
      <c r="U44" s="9"/>
      <c r="V44" s="12" t="str">
        <f t="shared" si="14"/>
        <v>Jing Ke|3|Assassin|Quick|Single|20361|27148|33936|33936|</v>
      </c>
    </row>
    <row r="45" spans="1:22" x14ac:dyDescent="0.25">
      <c r="A45" s="2">
        <v>43</v>
      </c>
      <c r="B45" s="2" t="s">
        <v>79</v>
      </c>
      <c r="C45" s="2" t="s">
        <v>21</v>
      </c>
      <c r="D45" s="2">
        <v>2</v>
      </c>
      <c r="E45" s="2" t="s">
        <v>76</v>
      </c>
      <c r="F45" s="2">
        <v>5456</v>
      </c>
      <c r="G45" s="6">
        <v>0</v>
      </c>
      <c r="H45" s="6">
        <v>0</v>
      </c>
      <c r="I45" s="6">
        <v>0</v>
      </c>
      <c r="J45" s="6">
        <v>0.5</v>
      </c>
      <c r="K45" s="6">
        <v>0</v>
      </c>
      <c r="L45" s="2" t="s">
        <v>23</v>
      </c>
      <c r="M45" s="2" t="s">
        <v>35</v>
      </c>
      <c r="N45" s="7">
        <v>6</v>
      </c>
      <c r="O45" s="7">
        <v>8</v>
      </c>
      <c r="P45" s="7">
        <v>10</v>
      </c>
      <c r="Q45" s="8">
        <f t="shared" si="5"/>
        <v>12008.898000000001</v>
      </c>
      <c r="R45" s="8">
        <f t="shared" si="6"/>
        <v>16011.864000000001</v>
      </c>
      <c r="S45" s="8">
        <f t="shared" si="7"/>
        <v>20014.830000000002</v>
      </c>
      <c r="T45" s="8">
        <f t="shared" si="13"/>
        <v>30022.245000000003</v>
      </c>
      <c r="U45" s="9" t="s">
        <v>80</v>
      </c>
      <c r="V45" s="12" t="str">
        <f t="shared" si="14"/>
        <v>Charles-Henri Sanson|2|Assassin|Buster|Single|12009|16012|20015|30022|Evil and Human</v>
      </c>
    </row>
    <row r="46" spans="1:22" x14ac:dyDescent="0.25">
      <c r="A46" s="2">
        <v>44</v>
      </c>
      <c r="B46" s="2" t="s">
        <v>81</v>
      </c>
      <c r="C46" s="2" t="s">
        <v>21</v>
      </c>
      <c r="D46" s="2">
        <v>2</v>
      </c>
      <c r="E46" s="2" t="s">
        <v>76</v>
      </c>
      <c r="F46" s="2">
        <v>5654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2" t="s">
        <v>29</v>
      </c>
      <c r="M46" s="2" t="s">
        <v>24</v>
      </c>
      <c r="N46" s="7">
        <v>6</v>
      </c>
      <c r="O46" s="7">
        <v>7.5</v>
      </c>
      <c r="P46" s="7">
        <v>9</v>
      </c>
      <c r="Q46" s="8">
        <f t="shared" si="5"/>
        <v>8251.848</v>
      </c>
      <c r="R46" s="8">
        <f t="shared" si="6"/>
        <v>10314.810000000001</v>
      </c>
      <c r="S46" s="8">
        <f t="shared" si="7"/>
        <v>12377.772000000001</v>
      </c>
      <c r="T46" s="8">
        <f t="shared" si="13"/>
        <v>12377.772000000001</v>
      </c>
      <c r="U46" s="9"/>
      <c r="V46" s="12" t="str">
        <f t="shared" si="14"/>
        <v>Phantom of the Opera^|2|Assassin|Arts|AoE|8252|10315|12378|12378|</v>
      </c>
    </row>
    <row r="47" spans="1:22" x14ac:dyDescent="0.25">
      <c r="A47" s="2">
        <v>44</v>
      </c>
      <c r="B47" s="2" t="s">
        <v>82</v>
      </c>
      <c r="C47" s="2" t="s">
        <v>21</v>
      </c>
      <c r="D47" s="2">
        <v>2</v>
      </c>
      <c r="E47" s="2" t="s">
        <v>76</v>
      </c>
      <c r="F47" s="2">
        <v>5654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2" t="s">
        <v>29</v>
      </c>
      <c r="M47" s="2" t="s">
        <v>24</v>
      </c>
      <c r="N47" s="7">
        <v>4.5</v>
      </c>
      <c r="O47" s="7">
        <v>6</v>
      </c>
      <c r="P47" s="7">
        <v>7.5</v>
      </c>
      <c r="Q47" s="8">
        <f t="shared" si="5"/>
        <v>6188.8860000000004</v>
      </c>
      <c r="R47" s="8">
        <f t="shared" si="6"/>
        <v>8251.848</v>
      </c>
      <c r="S47" s="8">
        <f t="shared" si="7"/>
        <v>10314.810000000001</v>
      </c>
      <c r="T47" s="8">
        <f t="shared" si="13"/>
        <v>10314.810000000001</v>
      </c>
      <c r="U47" s="9"/>
      <c r="V47" s="12" t="str">
        <f t="shared" si="14"/>
        <v>Phantom of the Opera|2|Assassin|Arts|AoE|6189|8252|10315|10315|</v>
      </c>
    </row>
    <row r="48" spans="1:22" x14ac:dyDescent="0.25">
      <c r="A48" s="2">
        <v>46</v>
      </c>
      <c r="B48" s="2" t="s">
        <v>83</v>
      </c>
      <c r="C48" s="2" t="s">
        <v>21</v>
      </c>
      <c r="D48" s="2">
        <v>4</v>
      </c>
      <c r="E48" s="2" t="s">
        <v>76</v>
      </c>
      <c r="F48" s="2">
        <v>9408</v>
      </c>
      <c r="G48" s="6">
        <v>0</v>
      </c>
      <c r="H48" s="6">
        <v>0</v>
      </c>
      <c r="I48" s="6">
        <v>0</v>
      </c>
      <c r="J48" s="6">
        <v>0</v>
      </c>
      <c r="K48" s="6">
        <v>1.2</v>
      </c>
      <c r="L48" s="2" t="s">
        <v>23</v>
      </c>
      <c r="M48" s="2" t="s">
        <v>35</v>
      </c>
      <c r="N48" s="7">
        <v>6</v>
      </c>
      <c r="O48" s="7">
        <v>8</v>
      </c>
      <c r="P48" s="7">
        <v>10</v>
      </c>
      <c r="Q48" s="8">
        <f t="shared" si="5"/>
        <v>19371.474000000002</v>
      </c>
      <c r="R48" s="8">
        <f t="shared" si="6"/>
        <v>25828.632000000001</v>
      </c>
      <c r="S48" s="8">
        <f t="shared" si="7"/>
        <v>32285.79</v>
      </c>
      <c r="T48" s="8">
        <f t="shared" si="13"/>
        <v>38742.947999999997</v>
      </c>
      <c r="U48" s="9" t="s">
        <v>84</v>
      </c>
      <c r="V48" s="12" t="str">
        <f t="shared" si="14"/>
        <v>Carmilla|4|Assassin|Buster|Single|19371|25829|32286|38743|Female</v>
      </c>
    </row>
    <row r="49" spans="1:22" x14ac:dyDescent="0.25">
      <c r="A49" s="2">
        <v>47</v>
      </c>
      <c r="B49" s="2" t="s">
        <v>85</v>
      </c>
      <c r="C49" s="2" t="s">
        <v>21</v>
      </c>
      <c r="D49" s="2">
        <v>4</v>
      </c>
      <c r="E49" s="2" t="s">
        <v>86</v>
      </c>
      <c r="F49" s="2">
        <v>10655</v>
      </c>
      <c r="G49" s="6">
        <v>0.08</v>
      </c>
      <c r="H49" s="6">
        <v>0.20799999999999999</v>
      </c>
      <c r="I49" s="6">
        <v>0</v>
      </c>
      <c r="J49" s="6">
        <v>0</v>
      </c>
      <c r="K49" s="6">
        <v>0</v>
      </c>
      <c r="L49" s="2" t="s">
        <v>23</v>
      </c>
      <c r="M49" s="2" t="s">
        <v>35</v>
      </c>
      <c r="N49" s="7">
        <v>6</v>
      </c>
      <c r="O49" s="7">
        <v>8</v>
      </c>
      <c r="P49" s="7">
        <v>10</v>
      </c>
      <c r="Q49" s="8">
        <f t="shared" si="5"/>
        <v>34593.397185600006</v>
      </c>
      <c r="R49" s="8">
        <f t="shared" si="6"/>
        <v>46124.529580800008</v>
      </c>
      <c r="S49" s="8">
        <f t="shared" si="7"/>
        <v>57655.66197600001</v>
      </c>
      <c r="T49" s="8">
        <f t="shared" si="13"/>
        <v>57655.66197600001</v>
      </c>
      <c r="U49" s="9"/>
      <c r="V49" s="12" t="str">
        <f t="shared" si="14"/>
        <v>Heracles|4|Berserker|Buster|Single|34593|46125|57656|57656|</v>
      </c>
    </row>
    <row r="50" spans="1:22" x14ac:dyDescent="0.25">
      <c r="A50" s="2">
        <v>48</v>
      </c>
      <c r="B50" s="2" t="s">
        <v>87</v>
      </c>
      <c r="C50" s="2" t="s">
        <v>21</v>
      </c>
      <c r="D50" s="2">
        <v>4</v>
      </c>
      <c r="E50" s="2" t="s">
        <v>86</v>
      </c>
      <c r="F50" s="2">
        <v>10477</v>
      </c>
      <c r="G50" s="6">
        <v>0</v>
      </c>
      <c r="H50" s="6">
        <v>0.1</v>
      </c>
      <c r="I50" s="6">
        <v>0</v>
      </c>
      <c r="J50" s="6">
        <v>0</v>
      </c>
      <c r="K50" s="6">
        <v>0</v>
      </c>
      <c r="L50" s="2" t="s">
        <v>34</v>
      </c>
      <c r="M50" s="2" t="s">
        <v>24</v>
      </c>
      <c r="N50" s="7">
        <v>6</v>
      </c>
      <c r="O50" s="7">
        <v>8</v>
      </c>
      <c r="P50" s="7">
        <v>10</v>
      </c>
      <c r="Q50" s="8">
        <f t="shared" ref="Q50:Q82" si="15">N50*(F50+BonusAtk)*(VLOOKUP(L50,cardDmgValue,2,FALSE)*(1+G50))*VLOOKUP(E50,classAtkBonus,2,FALSE)*0.23*(1+H50)*(1+I50)</f>
        <v>15318.077280000005</v>
      </c>
      <c r="R50" s="8">
        <f t="shared" ref="R50:R82" si="16">O50*(F50+BonusAtk)*(VLOOKUP(L50,cardDmgValue,2,FALSE)*(1+G50))*VLOOKUP(E50,classAtkBonus,2,FALSE)*0.23*(1+H50)*(1+I50)</f>
        <v>20424.103040000005</v>
      </c>
      <c r="S50" s="8">
        <f t="shared" ref="S50:S82" si="17">P50*(F50+BonusAtk)*(VLOOKUP(L50,cardDmgValue,2,FALSE)*(1+G50))*VLOOKUP(E50,classAtkBonus,2,FALSE)*0.23*(1+H50)*(1+I50)</f>
        <v>25530.128800000006</v>
      </c>
      <c r="T50" s="8">
        <f t="shared" si="13"/>
        <v>25530.128800000006</v>
      </c>
      <c r="U50" s="9"/>
      <c r="V50" s="12" t="str">
        <f t="shared" si="14"/>
        <v>Lancelot|4|Berserker|Quick|AoE|15318|20424|25530|25530|</v>
      </c>
    </row>
    <row r="51" spans="1:22" x14ac:dyDescent="0.25">
      <c r="A51" s="2">
        <v>49</v>
      </c>
      <c r="B51" s="2" t="s">
        <v>88</v>
      </c>
      <c r="C51" s="2" t="s">
        <v>21</v>
      </c>
      <c r="D51" s="2">
        <v>3</v>
      </c>
      <c r="E51" s="2" t="s">
        <v>86</v>
      </c>
      <c r="F51" s="2">
        <v>8119</v>
      </c>
      <c r="G51" s="6">
        <v>0.1</v>
      </c>
      <c r="H51" s="6">
        <v>0.18</v>
      </c>
      <c r="I51" s="6">
        <v>0.25</v>
      </c>
      <c r="J51" s="6">
        <v>0</v>
      </c>
      <c r="K51" s="6">
        <v>0</v>
      </c>
      <c r="L51" s="2" t="s">
        <v>23</v>
      </c>
      <c r="M51" s="2" t="s">
        <v>35</v>
      </c>
      <c r="N51" s="7">
        <v>6</v>
      </c>
      <c r="O51" s="7">
        <v>8</v>
      </c>
      <c r="P51" s="7">
        <v>10</v>
      </c>
      <c r="Q51" s="8">
        <f t="shared" si="15"/>
        <v>33652.585642499995</v>
      </c>
      <c r="R51" s="8">
        <f t="shared" si="16"/>
        <v>44870.114190000008</v>
      </c>
      <c r="S51" s="8">
        <f t="shared" si="17"/>
        <v>56087.642737500006</v>
      </c>
      <c r="T51" s="8">
        <f t="shared" si="13"/>
        <v>56087.642737500006</v>
      </c>
      <c r="U51" s="9"/>
      <c r="V51" s="12" t="str">
        <f t="shared" si="14"/>
        <v>Lu Bu Feng Xian|3|Berserker|Buster|Single|33653|44870|56088|56088|</v>
      </c>
    </row>
    <row r="52" spans="1:22" x14ac:dyDescent="0.25">
      <c r="A52" s="2">
        <v>50</v>
      </c>
      <c r="B52" s="2" t="s">
        <v>89</v>
      </c>
      <c r="C52" s="2" t="s">
        <v>21</v>
      </c>
      <c r="D52" s="2">
        <v>1</v>
      </c>
      <c r="E52" s="2" t="s">
        <v>86</v>
      </c>
      <c r="F52" s="2">
        <v>5073</v>
      </c>
      <c r="G52" s="6">
        <v>0.12</v>
      </c>
      <c r="H52" s="6">
        <v>0</v>
      </c>
      <c r="I52" s="6">
        <v>0</v>
      </c>
      <c r="J52" s="6">
        <v>0</v>
      </c>
      <c r="K52" s="6">
        <v>0</v>
      </c>
      <c r="L52" s="2" t="s">
        <v>23</v>
      </c>
      <c r="M52" s="2" t="s">
        <v>24</v>
      </c>
      <c r="N52" s="7">
        <v>3</v>
      </c>
      <c r="O52" s="7">
        <v>4</v>
      </c>
      <c r="P52" s="7">
        <v>5</v>
      </c>
      <c r="Q52" s="8">
        <f t="shared" si="15"/>
        <v>7731.052560000001</v>
      </c>
      <c r="R52" s="8">
        <f t="shared" si="16"/>
        <v>10308.070080000001</v>
      </c>
      <c r="S52" s="8">
        <f t="shared" si="17"/>
        <v>12885.087600000003</v>
      </c>
      <c r="T52" s="8">
        <f t="shared" si="13"/>
        <v>12885.087600000003</v>
      </c>
      <c r="U52" s="9"/>
      <c r="V52" s="12" t="str">
        <f t="shared" si="14"/>
        <v>Spartacus|1|Berserker|Buster|AoE|7731|10308|12885|12885|</v>
      </c>
    </row>
    <row r="53" spans="1:22" x14ac:dyDescent="0.25">
      <c r="A53" s="2">
        <v>51</v>
      </c>
      <c r="B53" s="2" t="s">
        <v>90</v>
      </c>
      <c r="C53" s="2" t="s">
        <v>21</v>
      </c>
      <c r="D53" s="2">
        <v>5</v>
      </c>
      <c r="E53" s="2" t="s">
        <v>86</v>
      </c>
      <c r="F53" s="2">
        <v>12712</v>
      </c>
      <c r="G53" s="6">
        <v>0.02</v>
      </c>
      <c r="H53" s="6">
        <v>0.4</v>
      </c>
      <c r="I53" s="6">
        <v>0</v>
      </c>
      <c r="J53" s="6">
        <v>0</v>
      </c>
      <c r="K53" s="6">
        <v>0</v>
      </c>
      <c r="L53" s="2" t="s">
        <v>23</v>
      </c>
      <c r="M53" s="2" t="s">
        <v>35</v>
      </c>
      <c r="N53" s="7">
        <v>7</v>
      </c>
      <c r="O53" s="7">
        <v>9</v>
      </c>
      <c r="P53" s="7">
        <v>11</v>
      </c>
      <c r="Q53" s="8">
        <f t="shared" si="15"/>
        <v>51978.290364000008</v>
      </c>
      <c r="R53" s="8">
        <f t="shared" si="16"/>
        <v>66829.230467999994</v>
      </c>
      <c r="S53" s="8">
        <f t="shared" si="17"/>
        <v>81680.170572000003</v>
      </c>
      <c r="T53" s="8">
        <f t="shared" si="13"/>
        <v>81680.170572000003</v>
      </c>
      <c r="U53" s="9" t="s">
        <v>91</v>
      </c>
      <c r="V53" s="12" t="str">
        <f t="shared" si="14"/>
        <v>Sakata Kintoki^|5|Berserker|Buster|Single|51978|66829|81680|81680|Not available</v>
      </c>
    </row>
    <row r="54" spans="1:22" x14ac:dyDescent="0.25">
      <c r="A54" s="2">
        <v>51</v>
      </c>
      <c r="B54" s="2" t="s">
        <v>92</v>
      </c>
      <c r="C54" s="2" t="s">
        <v>21</v>
      </c>
      <c r="D54" s="2">
        <v>5</v>
      </c>
      <c r="E54" s="2" t="s">
        <v>86</v>
      </c>
      <c r="F54" s="2">
        <v>12712</v>
      </c>
      <c r="G54" s="6">
        <v>0.02</v>
      </c>
      <c r="H54" s="6">
        <v>0.4</v>
      </c>
      <c r="I54" s="6">
        <v>0</v>
      </c>
      <c r="J54" s="6">
        <v>0</v>
      </c>
      <c r="K54" s="6">
        <v>0</v>
      </c>
      <c r="L54" s="2" t="s">
        <v>23</v>
      </c>
      <c r="M54" s="2" t="s">
        <v>35</v>
      </c>
      <c r="N54" s="7">
        <v>6</v>
      </c>
      <c r="O54" s="7">
        <v>8</v>
      </c>
      <c r="P54" s="7">
        <v>10</v>
      </c>
      <c r="Q54" s="8">
        <f t="shared" si="15"/>
        <v>44552.820311999996</v>
      </c>
      <c r="R54" s="8">
        <f t="shared" si="16"/>
        <v>59403.760416000005</v>
      </c>
      <c r="S54" s="8">
        <f t="shared" si="17"/>
        <v>74254.700520000013</v>
      </c>
      <c r="T54" s="8">
        <f t="shared" si="13"/>
        <v>74254.700520000013</v>
      </c>
      <c r="U54" s="9"/>
      <c r="V54" s="12" t="str">
        <f t="shared" si="14"/>
        <v>Sakata Kintoki|5|Berserker|Buster|Single|44553|59404|74255|74255|</v>
      </c>
    </row>
    <row r="55" spans="1:22" x14ac:dyDescent="0.25">
      <c r="A55" s="2">
        <v>52</v>
      </c>
      <c r="B55" s="2" t="s">
        <v>93</v>
      </c>
      <c r="C55" s="2" t="s">
        <v>21</v>
      </c>
      <c r="D55" s="2">
        <v>5</v>
      </c>
      <c r="E55" s="2" t="s">
        <v>86</v>
      </c>
      <c r="F55" s="2">
        <v>11499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2" t="s">
        <v>29</v>
      </c>
      <c r="M55" s="2" t="s">
        <v>35</v>
      </c>
      <c r="N55" s="7">
        <v>9</v>
      </c>
      <c r="O55" s="7">
        <v>12</v>
      </c>
      <c r="P55" s="7">
        <v>15</v>
      </c>
      <c r="Q55" s="8">
        <f t="shared" si="15"/>
        <v>28437.453000000001</v>
      </c>
      <c r="R55" s="8">
        <f t="shared" si="16"/>
        <v>37916.604000000007</v>
      </c>
      <c r="S55" s="8">
        <f t="shared" si="17"/>
        <v>47395.755000000012</v>
      </c>
      <c r="T55" s="8">
        <f t="shared" si="13"/>
        <v>47395.755000000012</v>
      </c>
      <c r="U55" s="9"/>
      <c r="V55" s="12" t="str">
        <f t="shared" si="14"/>
        <v>Vlad III^|5|Berserker|Arts|Single|28437|37917|47396|47396|</v>
      </c>
    </row>
    <row r="56" spans="1:22" x14ac:dyDescent="0.25">
      <c r="A56" s="2">
        <v>52</v>
      </c>
      <c r="B56" s="2" t="s">
        <v>94</v>
      </c>
      <c r="C56" s="2" t="s">
        <v>21</v>
      </c>
      <c r="D56" s="2">
        <v>5</v>
      </c>
      <c r="E56" s="2" t="s">
        <v>86</v>
      </c>
      <c r="F56" s="2">
        <v>11499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2" t="s">
        <v>29</v>
      </c>
      <c r="M56" s="2" t="s">
        <v>35</v>
      </c>
      <c r="N56" s="7">
        <v>6</v>
      </c>
      <c r="O56" s="7">
        <v>8</v>
      </c>
      <c r="P56" s="7">
        <v>10</v>
      </c>
      <c r="Q56" s="8">
        <f t="shared" si="15"/>
        <v>18958.302000000003</v>
      </c>
      <c r="R56" s="8">
        <f t="shared" si="16"/>
        <v>25277.736000000004</v>
      </c>
      <c r="S56" s="8">
        <f t="shared" si="17"/>
        <v>31597.170000000002</v>
      </c>
      <c r="T56" s="8">
        <f t="shared" si="13"/>
        <v>31597.170000000002</v>
      </c>
      <c r="U56" s="9"/>
      <c r="V56" s="12" t="str">
        <f t="shared" si="14"/>
        <v>Vlad III|5|Berserker|Arts|Single|18958|25278|31597|31597|</v>
      </c>
    </row>
    <row r="57" spans="1:22" x14ac:dyDescent="0.25">
      <c r="A57" s="2">
        <v>55</v>
      </c>
      <c r="B57" s="2" t="s">
        <v>95</v>
      </c>
      <c r="C57" s="2" t="s">
        <v>21</v>
      </c>
      <c r="D57" s="2">
        <v>3</v>
      </c>
      <c r="E57" s="2" t="s">
        <v>86</v>
      </c>
      <c r="F57" s="2">
        <v>7608</v>
      </c>
      <c r="G57" s="6">
        <v>0.08</v>
      </c>
      <c r="H57" s="6">
        <v>0</v>
      </c>
      <c r="I57" s="6">
        <v>0</v>
      </c>
      <c r="J57" s="6">
        <v>0</v>
      </c>
      <c r="K57" s="6">
        <v>0</v>
      </c>
      <c r="L57" s="2" t="s">
        <v>23</v>
      </c>
      <c r="M57" s="2" t="s">
        <v>24</v>
      </c>
      <c r="N57" s="7">
        <v>3</v>
      </c>
      <c r="O57" s="7">
        <v>4</v>
      </c>
      <c r="P57" s="7">
        <v>5</v>
      </c>
      <c r="Q57" s="8">
        <f t="shared" si="15"/>
        <v>10571.928840000002</v>
      </c>
      <c r="R57" s="8">
        <f t="shared" si="16"/>
        <v>14095.905120000003</v>
      </c>
      <c r="S57" s="8">
        <f t="shared" si="17"/>
        <v>17619.881400000002</v>
      </c>
      <c r="T57" s="8">
        <f t="shared" si="13"/>
        <v>17619.881400000002</v>
      </c>
      <c r="U57" s="9"/>
      <c r="V57" s="12" t="str">
        <f t="shared" si="14"/>
        <v>Darius III|3|Berserker|Buster|AoE|10572|14096|17620|17620|</v>
      </c>
    </row>
    <row r="58" spans="1:22" x14ac:dyDescent="0.25">
      <c r="A58" s="2">
        <v>55</v>
      </c>
      <c r="B58" s="2" t="s">
        <v>202</v>
      </c>
      <c r="C58" s="2" t="s">
        <v>21</v>
      </c>
      <c r="D58" s="2">
        <v>3</v>
      </c>
      <c r="E58" s="2" t="s">
        <v>86</v>
      </c>
      <c r="F58" s="2">
        <v>7608</v>
      </c>
      <c r="G58" s="6">
        <v>0.08</v>
      </c>
      <c r="H58" s="6">
        <v>0</v>
      </c>
      <c r="I58" s="6">
        <v>0</v>
      </c>
      <c r="J58" s="6">
        <v>0</v>
      </c>
      <c r="K58" s="6">
        <v>0</v>
      </c>
      <c r="L58" s="2" t="s">
        <v>23</v>
      </c>
      <c r="M58" s="2" t="s">
        <v>24</v>
      </c>
      <c r="N58" s="7">
        <v>4</v>
      </c>
      <c r="O58" s="7">
        <v>5</v>
      </c>
      <c r="P58" s="7">
        <v>6</v>
      </c>
      <c r="Q58" s="8">
        <f t="shared" ref="Q58" si="18">N58*(F58+BonusAtk)*(VLOOKUP(L58,cardDmgValue,2,FALSE)*(1+G58))*VLOOKUP(E58,classAtkBonus,2,FALSE)*0.23*(1+H58)*(1+I58)</f>
        <v>14095.905120000003</v>
      </c>
      <c r="R58" s="8">
        <f t="shared" ref="R58" si="19">O58*(F58+BonusAtk)*(VLOOKUP(L58,cardDmgValue,2,FALSE)*(1+G58))*VLOOKUP(E58,classAtkBonus,2,FALSE)*0.23*(1+H58)*(1+I58)</f>
        <v>17619.881400000002</v>
      </c>
      <c r="S58" s="8">
        <f t="shared" ref="S58" si="20">P58*(F58+BonusAtk)*(VLOOKUP(L58,cardDmgValue,2,FALSE)*(1+G58))*VLOOKUP(E58,classAtkBonus,2,FALSE)*0.23*(1+H58)*(1+I58)</f>
        <v>21143.857680000005</v>
      </c>
      <c r="T58" s="8">
        <f t="shared" ref="T58" si="21">P58*(F58+BonusAtk)*(VLOOKUP(L58,cardDmgValue,2,FALSE)*(1+G58))*VLOOKUP(E58,classAtkBonus,2,FALSE)*0.23*(1+H58)*(1+I58+J58)*(1+IF(K58=0,0,K58-1))</f>
        <v>21143.857680000005</v>
      </c>
      <c r="U58" s="9"/>
      <c r="V58" s="12" t="str">
        <f t="shared" ref="V58" si="22">CONCATENATE(B58,"|",D58,"|",E58,"|",L58,"|",M58,"|",ROUND(Q58,0),"|",ROUND(R58,0),"|",ROUND(S58,0),"|",ROUND(T58,0),"|",U58)</f>
        <v>Darius III^|3|Berserker|Buster|AoE|14096|17620|21144|21144|</v>
      </c>
    </row>
    <row r="59" spans="1:22" x14ac:dyDescent="0.25">
      <c r="A59" s="2">
        <v>56</v>
      </c>
      <c r="B59" s="2" t="s">
        <v>96</v>
      </c>
      <c r="C59" s="2" t="s">
        <v>21</v>
      </c>
      <c r="D59" s="2">
        <v>3</v>
      </c>
      <c r="E59" s="2" t="s">
        <v>86</v>
      </c>
      <c r="F59" s="2">
        <v>6644</v>
      </c>
      <c r="G59" s="6">
        <v>0.12</v>
      </c>
      <c r="H59" s="6">
        <v>0</v>
      </c>
      <c r="I59" s="6">
        <v>0</v>
      </c>
      <c r="J59" s="6">
        <v>0</v>
      </c>
      <c r="K59" s="6">
        <v>0</v>
      </c>
      <c r="L59" s="2" t="s">
        <v>23</v>
      </c>
      <c r="M59" s="2" t="s">
        <v>24</v>
      </c>
      <c r="N59" s="7">
        <v>3</v>
      </c>
      <c r="O59" s="7">
        <v>4</v>
      </c>
      <c r="P59" s="7">
        <v>5</v>
      </c>
      <c r="Q59" s="8">
        <f t="shared" si="15"/>
        <v>9734.2660800000012</v>
      </c>
      <c r="R59" s="8">
        <f t="shared" si="16"/>
        <v>12979.021440000002</v>
      </c>
      <c r="S59" s="8">
        <f t="shared" si="17"/>
        <v>16223.776800000005</v>
      </c>
      <c r="T59" s="8">
        <f t="shared" si="13"/>
        <v>16223.776800000005</v>
      </c>
      <c r="U59" s="9"/>
      <c r="V59" s="12" t="str">
        <f t="shared" si="14"/>
        <v>Kiyohime|3|Berserker|Buster|AoE|9734|12979|16224|16224|</v>
      </c>
    </row>
    <row r="60" spans="1:22" x14ac:dyDescent="0.25">
      <c r="A60" s="2">
        <v>57</v>
      </c>
      <c r="B60" s="2" t="s">
        <v>97</v>
      </c>
      <c r="C60" s="2" t="s">
        <v>21</v>
      </c>
      <c r="D60" s="2">
        <v>2</v>
      </c>
      <c r="E60" s="2" t="s">
        <v>86</v>
      </c>
      <c r="F60" s="2">
        <v>6290</v>
      </c>
      <c r="G60" s="6">
        <v>0.08</v>
      </c>
      <c r="H60" s="6">
        <v>0.3</v>
      </c>
      <c r="I60" s="6">
        <v>0</v>
      </c>
      <c r="J60" s="6">
        <v>0</v>
      </c>
      <c r="K60" s="6">
        <v>0</v>
      </c>
      <c r="L60" s="2" t="s">
        <v>23</v>
      </c>
      <c r="M60" s="2" t="s">
        <v>24</v>
      </c>
      <c r="N60" s="7">
        <v>3</v>
      </c>
      <c r="O60" s="7">
        <v>4</v>
      </c>
      <c r="P60" s="7">
        <v>5</v>
      </c>
      <c r="Q60" s="8">
        <f t="shared" si="15"/>
        <v>11636.745120000001</v>
      </c>
      <c r="R60" s="8">
        <f t="shared" si="16"/>
        <v>15515.660160000003</v>
      </c>
      <c r="S60" s="8">
        <f t="shared" si="17"/>
        <v>19394.575200000003</v>
      </c>
      <c r="T60" s="8">
        <f t="shared" si="13"/>
        <v>19394.575200000003</v>
      </c>
      <c r="U60" s="9"/>
      <c r="V60" s="12" t="str">
        <f t="shared" si="14"/>
        <v>Erik Bloodaxe|2|Berserker|Buster|AoE|11637|15516|19395|19395|</v>
      </c>
    </row>
    <row r="61" spans="1:22" x14ac:dyDescent="0.25">
      <c r="A61" s="2">
        <v>58</v>
      </c>
      <c r="B61" s="2" t="s">
        <v>98</v>
      </c>
      <c r="C61" s="2" t="s">
        <v>21</v>
      </c>
      <c r="D61" s="2">
        <v>4</v>
      </c>
      <c r="E61" s="2" t="s">
        <v>86</v>
      </c>
      <c r="F61" s="2">
        <v>9026</v>
      </c>
      <c r="G61" s="6">
        <v>0</v>
      </c>
      <c r="H61" s="6">
        <v>0.2</v>
      </c>
      <c r="I61" s="6">
        <v>0</v>
      </c>
      <c r="J61" s="6">
        <v>0</v>
      </c>
      <c r="K61" s="6">
        <v>0</v>
      </c>
      <c r="L61" s="2" t="s">
        <v>34</v>
      </c>
      <c r="M61" s="2" t="s">
        <v>24</v>
      </c>
      <c r="N61" s="7">
        <v>8</v>
      </c>
      <c r="O61" s="7">
        <v>10</v>
      </c>
      <c r="P61" s="7">
        <v>12</v>
      </c>
      <c r="Q61" s="8">
        <f t="shared" si="15"/>
        <v>19461.488640000003</v>
      </c>
      <c r="R61" s="8">
        <f t="shared" si="16"/>
        <v>24326.860800000002</v>
      </c>
      <c r="S61" s="8">
        <f t="shared" si="17"/>
        <v>29192.232960000005</v>
      </c>
      <c r="T61" s="8">
        <f t="shared" si="13"/>
        <v>29192.232960000005</v>
      </c>
      <c r="U61" s="9"/>
      <c r="V61" s="12" t="str">
        <f t="shared" si="14"/>
        <v>Tamamo Cat^|4|Berserker|Quick|AoE|19461|24327|29192|29192|</v>
      </c>
    </row>
    <row r="62" spans="1:22" x14ac:dyDescent="0.25">
      <c r="A62" s="2">
        <v>58</v>
      </c>
      <c r="B62" s="2" t="s">
        <v>99</v>
      </c>
      <c r="C62" s="2" t="s">
        <v>21</v>
      </c>
      <c r="D62" s="2">
        <v>4</v>
      </c>
      <c r="E62" s="2" t="s">
        <v>86</v>
      </c>
      <c r="F62" s="2">
        <v>9026</v>
      </c>
      <c r="G62" s="6">
        <v>0</v>
      </c>
      <c r="H62" s="6">
        <v>0.2</v>
      </c>
      <c r="I62" s="6">
        <v>0</v>
      </c>
      <c r="J62" s="6">
        <v>0</v>
      </c>
      <c r="K62" s="6">
        <v>0</v>
      </c>
      <c r="L62" s="2" t="s">
        <v>34</v>
      </c>
      <c r="M62" s="2" t="s">
        <v>24</v>
      </c>
      <c r="N62" s="7">
        <v>6</v>
      </c>
      <c r="O62" s="7">
        <v>8</v>
      </c>
      <c r="P62" s="7">
        <v>10</v>
      </c>
      <c r="Q62" s="8">
        <f t="shared" si="15"/>
        <v>14596.116480000002</v>
      </c>
      <c r="R62" s="8">
        <f t="shared" si="16"/>
        <v>19461.488640000003</v>
      </c>
      <c r="S62" s="8">
        <f t="shared" si="17"/>
        <v>24326.860800000002</v>
      </c>
      <c r="T62" s="8">
        <f t="shared" si="13"/>
        <v>24326.860800000002</v>
      </c>
      <c r="U62" s="9"/>
      <c r="V62" s="12" t="str">
        <f t="shared" si="14"/>
        <v>Tamamo Cat|4|Berserker|Quick|AoE|14596|19461|24327|24327|</v>
      </c>
    </row>
    <row r="63" spans="1:22" x14ac:dyDescent="0.25">
      <c r="A63" s="2">
        <v>60</v>
      </c>
      <c r="B63" s="2" t="s">
        <v>100</v>
      </c>
      <c r="C63" s="2" t="s">
        <v>21</v>
      </c>
      <c r="D63" s="2">
        <v>5</v>
      </c>
      <c r="E63" s="2" t="s">
        <v>39</v>
      </c>
      <c r="F63" s="2">
        <v>11107</v>
      </c>
      <c r="G63" s="6">
        <v>0</v>
      </c>
      <c r="H63" s="6">
        <v>0.2</v>
      </c>
      <c r="I63" s="6">
        <v>0</v>
      </c>
      <c r="J63" s="6">
        <v>0.75</v>
      </c>
      <c r="K63" s="6">
        <v>0</v>
      </c>
      <c r="L63" s="2" t="s">
        <v>29</v>
      </c>
      <c r="M63" s="2" t="s">
        <v>35</v>
      </c>
      <c r="N63" s="7">
        <v>12</v>
      </c>
      <c r="O63" s="7">
        <v>15</v>
      </c>
      <c r="P63" s="7">
        <v>18</v>
      </c>
      <c r="Q63" s="8">
        <f t="shared" si="15"/>
        <v>38062.000799999994</v>
      </c>
      <c r="R63" s="8">
        <f t="shared" si="16"/>
        <v>47577.501000000004</v>
      </c>
      <c r="S63" s="8">
        <f t="shared" si="17"/>
        <v>57093.001199999992</v>
      </c>
      <c r="T63" s="8">
        <f t="shared" si="13"/>
        <v>99912.752099999983</v>
      </c>
      <c r="U63" s="9" t="s">
        <v>49</v>
      </c>
      <c r="V63" s="12" t="str">
        <f t="shared" si="14"/>
        <v>Orion^|5|Archer|Arts|Single|38062|47578|57093|99913|Male</v>
      </c>
    </row>
    <row r="64" spans="1:22" x14ac:dyDescent="0.25">
      <c r="A64" s="2">
        <v>60</v>
      </c>
      <c r="B64" s="2" t="s">
        <v>101</v>
      </c>
      <c r="C64" s="2" t="s">
        <v>21</v>
      </c>
      <c r="D64" s="2">
        <v>5</v>
      </c>
      <c r="E64" s="2" t="s">
        <v>39</v>
      </c>
      <c r="F64" s="2">
        <v>11107</v>
      </c>
      <c r="G64" s="6">
        <v>0</v>
      </c>
      <c r="H64" s="6">
        <v>0.2</v>
      </c>
      <c r="I64" s="6">
        <v>0</v>
      </c>
      <c r="J64" s="6">
        <v>0.75</v>
      </c>
      <c r="K64" s="6">
        <v>0</v>
      </c>
      <c r="L64" s="2" t="s">
        <v>29</v>
      </c>
      <c r="M64" s="2" t="s">
        <v>35</v>
      </c>
      <c r="N64" s="7">
        <v>9</v>
      </c>
      <c r="O64" s="7">
        <v>12</v>
      </c>
      <c r="P64" s="7">
        <v>15</v>
      </c>
      <c r="Q64" s="8">
        <f t="shared" si="15"/>
        <v>28546.500599999996</v>
      </c>
      <c r="R64" s="8">
        <f t="shared" si="16"/>
        <v>38062.000799999994</v>
      </c>
      <c r="S64" s="8">
        <f t="shared" si="17"/>
        <v>47577.501000000004</v>
      </c>
      <c r="T64" s="8">
        <f t="shared" si="13"/>
        <v>83260.62675000001</v>
      </c>
      <c r="U64" s="9" t="s">
        <v>49</v>
      </c>
      <c r="V64" s="12" t="str">
        <f t="shared" si="14"/>
        <v>Orion|5|Archer|Arts|Single|28547|38062|47578|83261|Male</v>
      </c>
    </row>
    <row r="65" spans="1:22" x14ac:dyDescent="0.25">
      <c r="A65" s="2">
        <v>61</v>
      </c>
      <c r="B65" s="2" t="s">
        <v>102</v>
      </c>
      <c r="C65" s="2" t="s">
        <v>21</v>
      </c>
      <c r="D65" s="2">
        <v>4</v>
      </c>
      <c r="E65" s="2" t="s">
        <v>69</v>
      </c>
      <c r="F65" s="2">
        <v>8616</v>
      </c>
      <c r="G65" s="6">
        <v>0.35</v>
      </c>
      <c r="H65" s="6">
        <v>0</v>
      </c>
      <c r="I65" s="6">
        <v>0</v>
      </c>
      <c r="J65" s="6">
        <v>0</v>
      </c>
      <c r="K65" s="6">
        <v>0</v>
      </c>
      <c r="L65" s="2" t="s">
        <v>23</v>
      </c>
      <c r="M65" s="2" t="s">
        <v>24</v>
      </c>
      <c r="N65" s="7">
        <v>3</v>
      </c>
      <c r="O65" s="7">
        <v>4</v>
      </c>
      <c r="P65" s="7">
        <v>5</v>
      </c>
      <c r="Q65" s="8">
        <f t="shared" si="15"/>
        <v>12079.785150000003</v>
      </c>
      <c r="R65" s="8">
        <f t="shared" si="16"/>
        <v>16106.380200000005</v>
      </c>
      <c r="S65" s="8">
        <f t="shared" si="17"/>
        <v>20132.975250000003</v>
      </c>
      <c r="T65" s="8">
        <f t="shared" si="13"/>
        <v>20132.975250000003</v>
      </c>
      <c r="U65" s="9"/>
      <c r="V65" s="12" t="str">
        <f t="shared" si="14"/>
        <v>Elizabeth Bathory (Halloween)|4|Caster|Buster|AoE|12080|16106|20133|20133|</v>
      </c>
    </row>
    <row r="66" spans="1:22" x14ac:dyDescent="0.25">
      <c r="A66" s="2">
        <v>63</v>
      </c>
      <c r="B66" s="2" t="s">
        <v>103</v>
      </c>
      <c r="C66" s="2" t="s">
        <v>21</v>
      </c>
      <c r="D66" s="2">
        <v>3</v>
      </c>
      <c r="E66" s="2" t="s">
        <v>39</v>
      </c>
      <c r="F66" s="2">
        <v>7736</v>
      </c>
      <c r="G66" s="6">
        <v>0</v>
      </c>
      <c r="H66" s="6">
        <v>0.13500000000000001</v>
      </c>
      <c r="I66" s="6">
        <v>0</v>
      </c>
      <c r="J66" s="6">
        <v>0</v>
      </c>
      <c r="K66" s="6">
        <v>0</v>
      </c>
      <c r="L66" s="2" t="s">
        <v>23</v>
      </c>
      <c r="M66" s="2" t="s">
        <v>35</v>
      </c>
      <c r="N66" s="7">
        <v>6</v>
      </c>
      <c r="O66" s="7">
        <v>8</v>
      </c>
      <c r="P66" s="7">
        <v>10</v>
      </c>
      <c r="Q66" s="8">
        <f t="shared" si="15"/>
        <v>19476.235665</v>
      </c>
      <c r="R66" s="8">
        <f t="shared" si="16"/>
        <v>25968.31422</v>
      </c>
      <c r="S66" s="8">
        <f t="shared" si="17"/>
        <v>32460.392775</v>
      </c>
      <c r="T66" s="8">
        <f t="shared" si="13"/>
        <v>32460.392775</v>
      </c>
      <c r="U66" s="9"/>
      <c r="V66" s="12" t="str">
        <f t="shared" si="14"/>
        <v>David |3|Archer|Buster|Single|19476|25968|32460|32460|</v>
      </c>
    </row>
    <row r="67" spans="1:22" x14ac:dyDescent="0.25">
      <c r="A67" s="2">
        <v>64</v>
      </c>
      <c r="B67" s="2" t="s">
        <v>104</v>
      </c>
      <c r="C67" s="2" t="s">
        <v>21</v>
      </c>
      <c r="D67" s="2">
        <v>3</v>
      </c>
      <c r="E67" s="2" t="s">
        <v>54</v>
      </c>
      <c r="F67" s="2">
        <v>6928</v>
      </c>
      <c r="G67" s="6">
        <v>0</v>
      </c>
      <c r="H67" s="6">
        <v>0</v>
      </c>
      <c r="I67" s="6">
        <v>0.128</v>
      </c>
      <c r="J67" s="6">
        <v>0</v>
      </c>
      <c r="K67" s="6">
        <v>0</v>
      </c>
      <c r="L67" s="2" t="s">
        <v>23</v>
      </c>
      <c r="M67" s="2" t="s">
        <v>24</v>
      </c>
      <c r="N67" s="7">
        <v>4</v>
      </c>
      <c r="O67" s="7">
        <v>5</v>
      </c>
      <c r="P67" s="7">
        <v>6</v>
      </c>
      <c r="Q67" s="8">
        <f t="shared" si="15"/>
        <v>12941.749296000002</v>
      </c>
      <c r="R67" s="8">
        <f t="shared" si="16"/>
        <v>16177.186620000002</v>
      </c>
      <c r="S67" s="8">
        <f t="shared" si="17"/>
        <v>19412.623944000003</v>
      </c>
      <c r="T67" s="8">
        <f t="shared" si="13"/>
        <v>19412.623944000003</v>
      </c>
      <c r="U67" s="9"/>
      <c r="V67" s="12" t="str">
        <f t="shared" si="14"/>
        <v>Hector^|3|Lancer|Buster|AoE|12942|16177|19413|19413|</v>
      </c>
    </row>
    <row r="68" spans="1:22" x14ac:dyDescent="0.25">
      <c r="A68" s="2">
        <v>64</v>
      </c>
      <c r="B68" s="2" t="s">
        <v>105</v>
      </c>
      <c r="C68" s="2" t="s">
        <v>21</v>
      </c>
      <c r="D68" s="2">
        <v>3</v>
      </c>
      <c r="E68" s="2" t="s">
        <v>54</v>
      </c>
      <c r="F68" s="2">
        <v>6928</v>
      </c>
      <c r="G68" s="6">
        <v>0</v>
      </c>
      <c r="H68" s="6">
        <v>0</v>
      </c>
      <c r="I68" s="6">
        <v>0.128</v>
      </c>
      <c r="J68" s="6">
        <v>0</v>
      </c>
      <c r="K68" s="6">
        <v>0</v>
      </c>
      <c r="L68" s="2" t="s">
        <v>23</v>
      </c>
      <c r="M68" s="2" t="s">
        <v>24</v>
      </c>
      <c r="N68" s="7">
        <v>3</v>
      </c>
      <c r="O68" s="7">
        <v>4</v>
      </c>
      <c r="P68" s="7">
        <v>5</v>
      </c>
      <c r="Q68" s="8">
        <f t="shared" si="15"/>
        <v>9706.3119720000013</v>
      </c>
      <c r="R68" s="8">
        <f t="shared" si="16"/>
        <v>12941.749296000002</v>
      </c>
      <c r="S68" s="8">
        <f t="shared" si="17"/>
        <v>16177.186620000002</v>
      </c>
      <c r="T68" s="8">
        <f t="shared" si="13"/>
        <v>16177.186620000002</v>
      </c>
      <c r="U68" s="9"/>
      <c r="V68" s="12" t="str">
        <f t="shared" ref="V68:V99" si="23">CONCATENATE(B68,"|",D68,"|",E68,"|",L68,"|",M68,"|",ROUND(Q68,0),"|",ROUND(R68,0),"|",ROUND(S68,0),"|",ROUND(T68,0),"|",U68)</f>
        <v>Hector|3|Lancer|Buster|AoE|9706|12942|16177|16177|</v>
      </c>
    </row>
    <row r="69" spans="1:22" x14ac:dyDescent="0.25">
      <c r="A69" s="2">
        <v>65</v>
      </c>
      <c r="B69" s="2" t="s">
        <v>106</v>
      </c>
      <c r="C69" s="2" t="s">
        <v>21</v>
      </c>
      <c r="D69" s="2">
        <v>5</v>
      </c>
      <c r="E69" s="2" t="s">
        <v>60</v>
      </c>
      <c r="F69" s="2">
        <v>11326</v>
      </c>
      <c r="G69" s="6">
        <v>0</v>
      </c>
      <c r="H69" s="6">
        <v>0.128</v>
      </c>
      <c r="I69" s="6">
        <v>0.128</v>
      </c>
      <c r="J69" s="6">
        <v>0</v>
      </c>
      <c r="K69" s="6">
        <v>0</v>
      </c>
      <c r="L69" s="2" t="s">
        <v>23</v>
      </c>
      <c r="M69" s="2" t="s">
        <v>24</v>
      </c>
      <c r="N69" s="7">
        <v>4</v>
      </c>
      <c r="O69" s="7">
        <v>5</v>
      </c>
      <c r="P69" s="7">
        <v>6</v>
      </c>
      <c r="Q69" s="8">
        <f t="shared" si="15"/>
        <v>21625.540254720006</v>
      </c>
      <c r="R69" s="8">
        <f t="shared" si="16"/>
        <v>27031.925318400008</v>
      </c>
      <c r="S69" s="8">
        <f t="shared" si="17"/>
        <v>32438.310382080013</v>
      </c>
      <c r="T69" s="8">
        <f t="shared" si="13"/>
        <v>32438.310382080013</v>
      </c>
      <c r="U69" s="9"/>
      <c r="V69" s="12" t="str">
        <f t="shared" si="23"/>
        <v>Francis Drake^|5|Rider|Buster|AoE|21626|27032|32438|32438|</v>
      </c>
    </row>
    <row r="70" spans="1:22" x14ac:dyDescent="0.25">
      <c r="A70" s="2">
        <v>65</v>
      </c>
      <c r="B70" s="2" t="s">
        <v>107</v>
      </c>
      <c r="C70" s="2" t="s">
        <v>21</v>
      </c>
      <c r="D70" s="2">
        <v>5</v>
      </c>
      <c r="E70" s="2" t="s">
        <v>60</v>
      </c>
      <c r="F70" s="2">
        <v>11326</v>
      </c>
      <c r="G70" s="6">
        <v>0</v>
      </c>
      <c r="H70" s="6">
        <v>0.128</v>
      </c>
      <c r="I70" s="6">
        <v>0.128</v>
      </c>
      <c r="J70" s="6">
        <v>0</v>
      </c>
      <c r="K70" s="6">
        <v>0</v>
      </c>
      <c r="L70" s="2" t="s">
        <v>23</v>
      </c>
      <c r="M70" s="2" t="s">
        <v>24</v>
      </c>
      <c r="N70" s="7">
        <v>3</v>
      </c>
      <c r="O70" s="7">
        <v>4</v>
      </c>
      <c r="P70" s="7">
        <v>5</v>
      </c>
      <c r="Q70" s="8">
        <f t="shared" si="15"/>
        <v>16219.155191040007</v>
      </c>
      <c r="R70" s="8">
        <f t="shared" si="16"/>
        <v>21625.540254720006</v>
      </c>
      <c r="S70" s="8">
        <f t="shared" si="17"/>
        <v>27031.925318400008</v>
      </c>
      <c r="T70" s="8">
        <f t="shared" si="13"/>
        <v>27031.925318400008</v>
      </c>
      <c r="U70" s="9"/>
      <c r="V70" s="12" t="str">
        <f t="shared" si="23"/>
        <v>Francis Drake|5|Rider|Buster|AoE|16219|21626|27032|27032|</v>
      </c>
    </row>
    <row r="71" spans="1:22" x14ac:dyDescent="0.25">
      <c r="A71" s="2">
        <v>66</v>
      </c>
      <c r="B71" s="2" t="s">
        <v>108</v>
      </c>
      <c r="C71" s="2" t="s">
        <v>21</v>
      </c>
      <c r="D71" s="2">
        <v>4</v>
      </c>
      <c r="E71" s="2" t="s">
        <v>60</v>
      </c>
      <c r="F71" s="2">
        <v>9029</v>
      </c>
      <c r="G71" s="6">
        <v>0</v>
      </c>
      <c r="H71" s="6">
        <v>0.25</v>
      </c>
      <c r="I71" s="6">
        <v>0</v>
      </c>
      <c r="J71" s="6">
        <v>0</v>
      </c>
      <c r="K71" s="6">
        <v>0</v>
      </c>
      <c r="L71" s="2" t="s">
        <v>34</v>
      </c>
      <c r="M71" s="2" t="s">
        <v>35</v>
      </c>
      <c r="N71" s="7">
        <v>16</v>
      </c>
      <c r="O71" s="7">
        <v>20</v>
      </c>
      <c r="P71" s="7">
        <v>24</v>
      </c>
      <c r="Q71" s="8">
        <f t="shared" si="15"/>
        <v>36869.920000000006</v>
      </c>
      <c r="R71" s="8">
        <f t="shared" si="16"/>
        <v>46087.399999999994</v>
      </c>
      <c r="S71" s="8">
        <f t="shared" si="17"/>
        <v>55304.880000000012</v>
      </c>
      <c r="T71" s="8">
        <f>(P71+1200%)*(F71+BonusAtk)*(VLOOKUP(L71,cardDmgValue,2,FALSE)*(1+G71))*VLOOKUP(E71,classAtkBonus,2,FALSE)*0.23*(1+H71)*(1+I71+J71)*(1+IF(K71=0,0,K71-1))</f>
        <v>82957.320000000007</v>
      </c>
      <c r="U71" s="9" t="s">
        <v>109</v>
      </c>
      <c r="V71" s="12" t="str">
        <f t="shared" si="23"/>
        <v>Anne Bonny &amp; Mary Read^|4|Rider|Quick|Single|36870|46087|55305|82957| +1200% on low HP</v>
      </c>
    </row>
    <row r="72" spans="1:22" x14ac:dyDescent="0.25">
      <c r="A72" s="2">
        <v>66</v>
      </c>
      <c r="B72" s="2" t="s">
        <v>110</v>
      </c>
      <c r="C72" s="2" t="s">
        <v>21</v>
      </c>
      <c r="D72" s="2">
        <v>4</v>
      </c>
      <c r="E72" s="2" t="s">
        <v>60</v>
      </c>
      <c r="F72" s="2">
        <v>9029</v>
      </c>
      <c r="G72" s="6">
        <v>0</v>
      </c>
      <c r="H72" s="6">
        <v>0.25</v>
      </c>
      <c r="I72" s="6">
        <v>0</v>
      </c>
      <c r="J72" s="6">
        <v>0</v>
      </c>
      <c r="K72" s="6">
        <v>0</v>
      </c>
      <c r="L72" s="2" t="s">
        <v>34</v>
      </c>
      <c r="M72" s="2" t="s">
        <v>35</v>
      </c>
      <c r="N72" s="7">
        <v>12</v>
      </c>
      <c r="O72" s="7">
        <v>16</v>
      </c>
      <c r="P72" s="7">
        <v>20</v>
      </c>
      <c r="Q72" s="8">
        <f t="shared" si="15"/>
        <v>27652.440000000006</v>
      </c>
      <c r="R72" s="8">
        <f t="shared" si="16"/>
        <v>36869.920000000006</v>
      </c>
      <c r="S72" s="8">
        <f t="shared" si="17"/>
        <v>46087.399999999994</v>
      </c>
      <c r="T72" s="8">
        <f>(P72+1200%)*(F72+BonusAtk)*(VLOOKUP(L72,cardDmgValue,2,FALSE)*(1+G72))*VLOOKUP(E72,classAtkBonus,2,FALSE)*0.23*(1+H72)*(1+I72+J72)*(1+IF(K72=0,0,K72-1))</f>
        <v>73739.840000000011</v>
      </c>
      <c r="U72" s="9" t="s">
        <v>109</v>
      </c>
      <c r="V72" s="12" t="str">
        <f t="shared" si="23"/>
        <v>Anne Bonny &amp; Mary Read|4|Rider|Quick|Single|27652|36870|46087|73740| +1200% on low HP</v>
      </c>
    </row>
    <row r="73" spans="1:22" x14ac:dyDescent="0.25">
      <c r="A73" s="2">
        <v>68</v>
      </c>
      <c r="B73" s="2" t="s">
        <v>111</v>
      </c>
      <c r="C73" s="2" t="s">
        <v>21</v>
      </c>
      <c r="D73" s="2">
        <v>5</v>
      </c>
      <c r="E73" s="2" t="s">
        <v>22</v>
      </c>
      <c r="F73" s="2">
        <v>12068</v>
      </c>
      <c r="G73" s="6">
        <v>0.4</v>
      </c>
      <c r="H73" s="6">
        <v>0</v>
      </c>
      <c r="I73" s="6">
        <v>0</v>
      </c>
      <c r="J73" s="6">
        <v>0</v>
      </c>
      <c r="K73" s="6">
        <v>0</v>
      </c>
      <c r="L73" s="2" t="s">
        <v>34</v>
      </c>
      <c r="M73" s="2" t="s">
        <v>35</v>
      </c>
      <c r="N73" s="7">
        <v>12</v>
      </c>
      <c r="O73" s="7">
        <v>16</v>
      </c>
      <c r="P73" s="7">
        <v>20</v>
      </c>
      <c r="Q73" s="8">
        <f t="shared" si="15"/>
        <v>40364.889600000002</v>
      </c>
      <c r="R73" s="8">
        <f t="shared" si="16"/>
        <v>53819.852800000001</v>
      </c>
      <c r="S73" s="8">
        <f t="shared" si="17"/>
        <v>67274.815999999992</v>
      </c>
      <c r="T73" s="8">
        <f t="shared" ref="T73:T104" si="24">P73*(F73+BonusAtk)*(VLOOKUP(L73,cardDmgValue,2,FALSE)*(1+G73))*VLOOKUP(E73,classAtkBonus,2,FALSE)*0.23*(1+H73)*(1+I73+J73)*(1+IF(K73=0,0,K73-1))</f>
        <v>67274.815999999992</v>
      </c>
      <c r="U73" s="9"/>
      <c r="V73" s="12" t="str">
        <f t="shared" si="23"/>
        <v>Okita Souji|5|Saber|Quick|Single|40365|53820|67275|67275|</v>
      </c>
    </row>
    <row r="74" spans="1:22" x14ac:dyDescent="0.25">
      <c r="A74" s="2">
        <v>69</v>
      </c>
      <c r="B74" s="2" t="s">
        <v>112</v>
      </c>
      <c r="C74" s="2" t="s">
        <v>21</v>
      </c>
      <c r="D74" s="2">
        <v>4</v>
      </c>
      <c r="E74" s="2" t="s">
        <v>39</v>
      </c>
      <c r="F74" s="2">
        <v>9494</v>
      </c>
      <c r="G74" s="6">
        <v>0</v>
      </c>
      <c r="H74" s="6">
        <v>0</v>
      </c>
      <c r="I74" s="6">
        <v>0</v>
      </c>
      <c r="J74" s="6">
        <v>0.75</v>
      </c>
      <c r="K74" s="6">
        <v>1.5</v>
      </c>
      <c r="L74" s="2" t="s">
        <v>23</v>
      </c>
      <c r="M74" s="2" t="s">
        <v>24</v>
      </c>
      <c r="N74" s="7">
        <v>3</v>
      </c>
      <c r="O74" s="7">
        <v>4</v>
      </c>
      <c r="P74" s="7">
        <v>5</v>
      </c>
      <c r="Q74" s="8">
        <f t="shared" si="15"/>
        <v>10308.393</v>
      </c>
      <c r="R74" s="8">
        <f t="shared" si="16"/>
        <v>13744.523999999999</v>
      </c>
      <c r="S74" s="8">
        <f t="shared" si="17"/>
        <v>17180.655000000002</v>
      </c>
      <c r="T74" s="8">
        <f t="shared" si="24"/>
        <v>45099.219375000008</v>
      </c>
      <c r="U74" s="9" t="s">
        <v>113</v>
      </c>
      <c r="V74" s="12" t="str">
        <f t="shared" si="23"/>
        <v>Oda Nobunaga|4|Archer|Buster|AoE|10308|13745|17181|45099|Divinity and Riding</v>
      </c>
    </row>
    <row r="75" spans="1:22" x14ac:dyDescent="0.25">
      <c r="A75" s="2">
        <v>70</v>
      </c>
      <c r="B75" s="2" t="s">
        <v>114</v>
      </c>
      <c r="C75" s="2" t="s">
        <v>21</v>
      </c>
      <c r="D75" s="2">
        <v>5</v>
      </c>
      <c r="E75" s="2" t="s">
        <v>54</v>
      </c>
      <c r="F75" s="2">
        <v>11375</v>
      </c>
      <c r="G75" s="6">
        <v>0.4</v>
      </c>
      <c r="H75" s="6">
        <v>0</v>
      </c>
      <c r="I75" s="6">
        <v>0</v>
      </c>
      <c r="J75" s="6">
        <v>0.75</v>
      </c>
      <c r="K75" s="6">
        <v>0</v>
      </c>
      <c r="L75" s="2" t="s">
        <v>34</v>
      </c>
      <c r="M75" s="2" t="s">
        <v>35</v>
      </c>
      <c r="N75" s="7">
        <v>16</v>
      </c>
      <c r="O75" s="7">
        <v>20</v>
      </c>
      <c r="P75" s="7">
        <v>24</v>
      </c>
      <c r="Q75" s="8">
        <f t="shared" si="15"/>
        <v>53511.763200000001</v>
      </c>
      <c r="R75" s="8">
        <f t="shared" si="16"/>
        <v>66889.703999999998</v>
      </c>
      <c r="S75" s="8">
        <f t="shared" si="17"/>
        <v>80267.644799999995</v>
      </c>
      <c r="T75" s="8">
        <f t="shared" si="24"/>
        <v>140468.37839999999</v>
      </c>
      <c r="U75" s="9" t="s">
        <v>115</v>
      </c>
      <c r="V75" s="12" t="str">
        <f t="shared" si="23"/>
        <v>Scathach^|5|Lancer|Quick|Single|53512|66890|80268|140468|Divinity and Undead</v>
      </c>
    </row>
    <row r="76" spans="1:22" x14ac:dyDescent="0.25">
      <c r="A76" s="2">
        <v>70</v>
      </c>
      <c r="B76" s="2" t="s">
        <v>116</v>
      </c>
      <c r="C76" s="2" t="s">
        <v>21</v>
      </c>
      <c r="D76" s="2">
        <v>5</v>
      </c>
      <c r="E76" s="2" t="s">
        <v>54</v>
      </c>
      <c r="F76" s="2">
        <v>11375</v>
      </c>
      <c r="G76" s="6">
        <v>0.4</v>
      </c>
      <c r="H76" s="6">
        <v>0</v>
      </c>
      <c r="I76" s="6">
        <v>0</v>
      </c>
      <c r="J76" s="6">
        <v>0.75</v>
      </c>
      <c r="K76" s="6">
        <v>0</v>
      </c>
      <c r="L76" s="2" t="s">
        <v>34</v>
      </c>
      <c r="M76" s="2" t="s">
        <v>35</v>
      </c>
      <c r="N76" s="7">
        <v>12</v>
      </c>
      <c r="O76" s="7">
        <v>16</v>
      </c>
      <c r="P76" s="7">
        <v>20</v>
      </c>
      <c r="Q76" s="8">
        <f t="shared" si="15"/>
        <v>40133.822399999997</v>
      </c>
      <c r="R76" s="8">
        <f t="shared" si="16"/>
        <v>53511.763200000001</v>
      </c>
      <c r="S76" s="8">
        <f t="shared" si="17"/>
        <v>66889.703999999998</v>
      </c>
      <c r="T76" s="8">
        <f t="shared" si="24"/>
        <v>117056.98199999999</v>
      </c>
      <c r="U76" s="9" t="s">
        <v>115</v>
      </c>
      <c r="V76" s="12" t="str">
        <f t="shared" si="23"/>
        <v>Scathach|5|Lancer|Quick|Single|40134|53512|66890|117057|Divinity and Undead</v>
      </c>
    </row>
    <row r="77" spans="1:22" x14ac:dyDescent="0.25">
      <c r="A77" s="2">
        <v>71</v>
      </c>
      <c r="B77" s="2" t="s">
        <v>117</v>
      </c>
      <c r="C77" s="2" t="s">
        <v>21</v>
      </c>
      <c r="D77" s="2">
        <v>3</v>
      </c>
      <c r="E77" s="2" t="s">
        <v>54</v>
      </c>
      <c r="F77" s="2">
        <v>6877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2" t="s">
        <v>34</v>
      </c>
      <c r="M77" s="2" t="s">
        <v>35</v>
      </c>
      <c r="N77" s="7">
        <v>16</v>
      </c>
      <c r="O77" s="7">
        <v>20</v>
      </c>
      <c r="P77" s="7">
        <v>24</v>
      </c>
      <c r="Q77" s="8">
        <f t="shared" si="15"/>
        <v>24318.470400000002</v>
      </c>
      <c r="R77" s="8">
        <f t="shared" si="16"/>
        <v>30398.088000000003</v>
      </c>
      <c r="S77" s="8">
        <f t="shared" si="17"/>
        <v>36477.705600000001</v>
      </c>
      <c r="T77" s="8">
        <f t="shared" si="24"/>
        <v>36477.705600000001</v>
      </c>
      <c r="U77" s="9"/>
      <c r="V77" s="12" t="str">
        <f t="shared" si="23"/>
        <v>Diarmuid Ua Duibhne^|3|Lancer|Quick|Single|24318|30398|36478|36478|</v>
      </c>
    </row>
    <row r="78" spans="1:22" x14ac:dyDescent="0.25">
      <c r="A78" s="2">
        <v>71</v>
      </c>
      <c r="B78" s="2" t="s">
        <v>118</v>
      </c>
      <c r="C78" s="2" t="s">
        <v>21</v>
      </c>
      <c r="D78" s="2">
        <v>3</v>
      </c>
      <c r="E78" s="2" t="s">
        <v>54</v>
      </c>
      <c r="F78" s="2">
        <v>6877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2" t="s">
        <v>34</v>
      </c>
      <c r="M78" s="2" t="s">
        <v>35</v>
      </c>
      <c r="N78" s="7">
        <v>12</v>
      </c>
      <c r="O78" s="7">
        <v>16</v>
      </c>
      <c r="P78" s="7">
        <v>20</v>
      </c>
      <c r="Q78" s="8">
        <f t="shared" si="15"/>
        <v>18238.852800000001</v>
      </c>
      <c r="R78" s="8">
        <f t="shared" si="16"/>
        <v>24318.470400000002</v>
      </c>
      <c r="S78" s="8">
        <f t="shared" si="17"/>
        <v>30398.088000000003</v>
      </c>
      <c r="T78" s="8">
        <f t="shared" si="24"/>
        <v>30398.088000000003</v>
      </c>
      <c r="U78" s="9"/>
      <c r="V78" s="12" t="str">
        <f t="shared" si="23"/>
        <v>Diarmuid Ua Duibhne|3|Lancer|Quick|Single|18239|24318|30398|30398|</v>
      </c>
    </row>
    <row r="79" spans="1:22" x14ac:dyDescent="0.25">
      <c r="A79" s="2">
        <v>72</v>
      </c>
      <c r="B79" s="2" t="s">
        <v>119</v>
      </c>
      <c r="C79" s="2" t="s">
        <v>21</v>
      </c>
      <c r="D79" s="2">
        <v>3</v>
      </c>
      <c r="E79" s="2" t="s">
        <v>22</v>
      </c>
      <c r="F79" s="2">
        <v>7460</v>
      </c>
      <c r="G79" s="6">
        <v>0</v>
      </c>
      <c r="H79" s="6">
        <v>0.2</v>
      </c>
      <c r="I79" s="6">
        <v>0</v>
      </c>
      <c r="J79" s="6">
        <v>0</v>
      </c>
      <c r="K79" s="6">
        <v>0</v>
      </c>
      <c r="L79" s="2" t="s">
        <v>23</v>
      </c>
      <c r="M79" s="2" t="s">
        <v>24</v>
      </c>
      <c r="N79" s="7">
        <v>4</v>
      </c>
      <c r="O79" s="7">
        <v>5</v>
      </c>
      <c r="P79" s="7">
        <v>6</v>
      </c>
      <c r="Q79" s="8">
        <f t="shared" si="15"/>
        <v>13993.199999999999</v>
      </c>
      <c r="R79" s="8">
        <f t="shared" si="16"/>
        <v>17491.5</v>
      </c>
      <c r="S79" s="8">
        <f t="shared" si="17"/>
        <v>20989.8</v>
      </c>
      <c r="T79" s="8">
        <f t="shared" si="24"/>
        <v>20989.8</v>
      </c>
      <c r="U79" s="9"/>
      <c r="V79" s="12" t="str">
        <f t="shared" si="23"/>
        <v>Fergus mac Róich^|3|Saber|Buster|AoE|13993|17492|20990|20990|</v>
      </c>
    </row>
    <row r="80" spans="1:22" x14ac:dyDescent="0.25">
      <c r="A80" s="2">
        <v>72</v>
      </c>
      <c r="B80" s="2" t="s">
        <v>120</v>
      </c>
      <c r="C80" s="2" t="s">
        <v>21</v>
      </c>
      <c r="D80" s="2">
        <v>3</v>
      </c>
      <c r="E80" s="2" t="s">
        <v>22</v>
      </c>
      <c r="F80" s="2">
        <v>7460</v>
      </c>
      <c r="G80" s="6">
        <v>0</v>
      </c>
      <c r="H80" s="6">
        <v>0.2</v>
      </c>
      <c r="I80" s="6">
        <v>0</v>
      </c>
      <c r="J80" s="6">
        <v>0</v>
      </c>
      <c r="K80" s="6">
        <v>0</v>
      </c>
      <c r="L80" s="2" t="s">
        <v>23</v>
      </c>
      <c r="M80" s="2" t="s">
        <v>24</v>
      </c>
      <c r="N80" s="7">
        <v>3</v>
      </c>
      <c r="O80" s="7">
        <v>4</v>
      </c>
      <c r="P80" s="7">
        <v>5</v>
      </c>
      <c r="Q80" s="8">
        <f t="shared" si="15"/>
        <v>10494.9</v>
      </c>
      <c r="R80" s="8">
        <f t="shared" si="16"/>
        <v>13993.199999999999</v>
      </c>
      <c r="S80" s="8">
        <f t="shared" si="17"/>
        <v>17491.5</v>
      </c>
      <c r="T80" s="8">
        <f t="shared" si="24"/>
        <v>17491.5</v>
      </c>
      <c r="U80" s="9"/>
      <c r="V80" s="12" t="str">
        <f t="shared" si="23"/>
        <v>Fergus mac Róich|3|Saber|Buster|AoE|10495|13993|17492|17492|</v>
      </c>
    </row>
    <row r="81" spans="1:22" x14ac:dyDescent="0.25">
      <c r="A81" s="2">
        <v>73</v>
      </c>
      <c r="B81" s="2" t="s">
        <v>121</v>
      </c>
      <c r="C81" s="2" t="s">
        <v>21</v>
      </c>
      <c r="D81" s="2">
        <v>4</v>
      </c>
      <c r="E81" s="2" t="s">
        <v>60</v>
      </c>
      <c r="F81" s="2">
        <v>9258</v>
      </c>
      <c r="G81" s="6">
        <v>0.35</v>
      </c>
      <c r="H81" s="6">
        <v>0</v>
      </c>
      <c r="I81" s="6">
        <v>0</v>
      </c>
      <c r="J81" s="6">
        <v>0</v>
      </c>
      <c r="K81" s="6">
        <v>0</v>
      </c>
      <c r="L81" s="2" t="s">
        <v>23</v>
      </c>
      <c r="M81" s="2" t="s">
        <v>24</v>
      </c>
      <c r="N81" s="7">
        <v>4.5</v>
      </c>
      <c r="O81" s="7">
        <v>5.5</v>
      </c>
      <c r="P81" s="7">
        <v>6.5</v>
      </c>
      <c r="Q81" s="8">
        <f t="shared" si="15"/>
        <v>21478.527000000006</v>
      </c>
      <c r="R81" s="8">
        <f t="shared" si="16"/>
        <v>26251.533000000007</v>
      </c>
      <c r="S81" s="8">
        <f t="shared" si="17"/>
        <v>31024.539000000004</v>
      </c>
      <c r="T81" s="8">
        <f t="shared" si="24"/>
        <v>31024.539000000004</v>
      </c>
      <c r="U81" s="9"/>
      <c r="V81" s="12" t="str">
        <f t="shared" si="23"/>
        <v>Arturia Pendragon (Santa Alter)|4|Rider|Buster|AoE|21479|26252|31025|31025|</v>
      </c>
    </row>
    <row r="82" spans="1:22" x14ac:dyDescent="0.25">
      <c r="A82" s="2">
        <v>74</v>
      </c>
      <c r="B82" s="2" t="s">
        <v>122</v>
      </c>
      <c r="C82" s="2" t="s">
        <v>21</v>
      </c>
      <c r="D82" s="2">
        <v>4</v>
      </c>
      <c r="E82" s="2" t="s">
        <v>69</v>
      </c>
      <c r="F82" s="2">
        <v>8629</v>
      </c>
      <c r="G82" s="6">
        <v>0.1</v>
      </c>
      <c r="H82" s="6">
        <v>0</v>
      </c>
      <c r="I82" s="6">
        <v>0</v>
      </c>
      <c r="J82" s="6">
        <v>0</v>
      </c>
      <c r="K82" s="6">
        <v>0</v>
      </c>
      <c r="L82" s="2" t="s">
        <v>29</v>
      </c>
      <c r="M82" s="2" t="s">
        <v>24</v>
      </c>
      <c r="N82" s="7">
        <v>6</v>
      </c>
      <c r="O82" s="7">
        <v>7.5</v>
      </c>
      <c r="P82" s="7">
        <v>9</v>
      </c>
      <c r="Q82" s="8">
        <f t="shared" si="15"/>
        <v>13141.477800000002</v>
      </c>
      <c r="R82" s="8">
        <f t="shared" si="16"/>
        <v>16426.847249999999</v>
      </c>
      <c r="S82" s="8">
        <f t="shared" si="17"/>
        <v>19712.216700000004</v>
      </c>
      <c r="T82" s="8">
        <f t="shared" si="24"/>
        <v>19712.216700000004</v>
      </c>
      <c r="U82" s="9"/>
      <c r="V82" s="12" t="str">
        <f t="shared" si="23"/>
        <v>Nursery Rhyme^|4|Caster|Arts|AoE|13141|16427|19712|19712|</v>
      </c>
    </row>
    <row r="83" spans="1:22" x14ac:dyDescent="0.25">
      <c r="A83" s="2">
        <v>74</v>
      </c>
      <c r="B83" s="2" t="s">
        <v>123</v>
      </c>
      <c r="C83" s="2" t="s">
        <v>21</v>
      </c>
      <c r="D83" s="2">
        <v>4</v>
      </c>
      <c r="E83" s="2" t="s">
        <v>69</v>
      </c>
      <c r="F83" s="2">
        <v>8629</v>
      </c>
      <c r="G83" s="6">
        <v>0.1</v>
      </c>
      <c r="H83" s="6">
        <v>0</v>
      </c>
      <c r="I83" s="6">
        <v>0</v>
      </c>
      <c r="J83" s="6">
        <v>0</v>
      </c>
      <c r="K83" s="6">
        <v>0</v>
      </c>
      <c r="L83" s="2" t="s">
        <v>29</v>
      </c>
      <c r="M83" s="2" t="s">
        <v>24</v>
      </c>
      <c r="N83" s="7">
        <v>4.5</v>
      </c>
      <c r="O83" s="7">
        <v>6</v>
      </c>
      <c r="P83" s="7">
        <v>7.5</v>
      </c>
      <c r="Q83" s="8">
        <f t="shared" ref="Q83:Q114" si="25">N83*(F83+BonusAtk)*(VLOOKUP(L83,cardDmgValue,2,FALSE)*(1+G83))*VLOOKUP(E83,classAtkBonus,2,FALSE)*0.23*(1+H83)*(1+I83)</f>
        <v>9856.1083500000022</v>
      </c>
      <c r="R83" s="8">
        <f t="shared" ref="R83:R114" si="26">O83*(F83+BonusAtk)*(VLOOKUP(L83,cardDmgValue,2,FALSE)*(1+G83))*VLOOKUP(E83,classAtkBonus,2,FALSE)*0.23*(1+H83)*(1+I83)</f>
        <v>13141.477800000002</v>
      </c>
      <c r="S83" s="8">
        <f t="shared" ref="S83:S114" si="27">P83*(F83+BonusAtk)*(VLOOKUP(L83,cardDmgValue,2,FALSE)*(1+G83))*VLOOKUP(E83,classAtkBonus,2,FALSE)*0.23*(1+H83)*(1+I83)</f>
        <v>16426.847249999999</v>
      </c>
      <c r="T83" s="8">
        <f t="shared" si="24"/>
        <v>16426.847249999999</v>
      </c>
      <c r="U83" s="9"/>
      <c r="V83" s="12" t="str">
        <f t="shared" si="23"/>
        <v>Nursery Rhyme|4|Caster|Arts|AoE|9856|13141|16427|16427|</v>
      </c>
    </row>
    <row r="84" spans="1:22" x14ac:dyDescent="0.25">
      <c r="A84" s="2">
        <v>75</v>
      </c>
      <c r="B84" s="2" t="s">
        <v>124</v>
      </c>
      <c r="C84" s="2" t="s">
        <v>21</v>
      </c>
      <c r="D84" s="2">
        <v>5</v>
      </c>
      <c r="E84" s="2" t="s">
        <v>76</v>
      </c>
      <c r="F84" s="2">
        <v>11557</v>
      </c>
      <c r="G84" s="6">
        <v>0.4</v>
      </c>
      <c r="H84" s="6">
        <v>0</v>
      </c>
      <c r="I84" s="6">
        <v>0</v>
      </c>
      <c r="J84" s="6">
        <v>0.5</v>
      </c>
      <c r="K84" s="6">
        <v>0</v>
      </c>
      <c r="L84" s="2" t="s">
        <v>34</v>
      </c>
      <c r="M84" s="2" t="s">
        <v>35</v>
      </c>
      <c r="N84" s="7">
        <v>14</v>
      </c>
      <c r="O84" s="7">
        <v>18</v>
      </c>
      <c r="P84" s="7">
        <v>22</v>
      </c>
      <c r="Q84" s="8">
        <f t="shared" si="25"/>
        <v>40724.550719999999</v>
      </c>
      <c r="R84" s="8">
        <f t="shared" si="26"/>
        <v>52360.136639999997</v>
      </c>
      <c r="S84" s="8">
        <f t="shared" si="27"/>
        <v>63995.722560000002</v>
      </c>
      <c r="T84" s="8">
        <f t="shared" si="24"/>
        <v>95993.583840000007</v>
      </c>
      <c r="U84" s="9" t="s">
        <v>84</v>
      </c>
      <c r="V84" s="12" t="str">
        <f t="shared" si="23"/>
        <v>Jack the Ripper^|5|Assassin|Quick|Single|40725|52360|63996|95994|Female</v>
      </c>
    </row>
    <row r="85" spans="1:22" x14ac:dyDescent="0.25">
      <c r="A85" s="2">
        <v>75</v>
      </c>
      <c r="B85" s="2" t="s">
        <v>125</v>
      </c>
      <c r="C85" s="2" t="s">
        <v>21</v>
      </c>
      <c r="D85" s="2">
        <v>5</v>
      </c>
      <c r="E85" s="2" t="s">
        <v>76</v>
      </c>
      <c r="F85" s="2">
        <v>11557</v>
      </c>
      <c r="G85" s="6">
        <v>0.4</v>
      </c>
      <c r="H85" s="6">
        <v>0</v>
      </c>
      <c r="I85" s="6">
        <v>0</v>
      </c>
      <c r="J85" s="6">
        <v>0.5</v>
      </c>
      <c r="K85" s="6">
        <v>0</v>
      </c>
      <c r="L85" s="2" t="s">
        <v>34</v>
      </c>
      <c r="M85" s="2" t="s">
        <v>35</v>
      </c>
      <c r="N85" s="7">
        <v>12</v>
      </c>
      <c r="O85" s="7">
        <v>16</v>
      </c>
      <c r="P85" s="7">
        <v>20</v>
      </c>
      <c r="Q85" s="8">
        <f t="shared" si="25"/>
        <v>34906.75776</v>
      </c>
      <c r="R85" s="8">
        <f t="shared" si="26"/>
        <v>46542.343680000005</v>
      </c>
      <c r="S85" s="8">
        <f t="shared" si="27"/>
        <v>58177.929600000003</v>
      </c>
      <c r="T85" s="8">
        <f t="shared" si="24"/>
        <v>87266.894400000005</v>
      </c>
      <c r="U85" s="9" t="s">
        <v>84</v>
      </c>
      <c r="V85" s="12" t="str">
        <f t="shared" si="23"/>
        <v>Jack the Ripper|5|Assassin|Quick|Single|34907|46542|58178|87267|Female</v>
      </c>
    </row>
    <row r="86" spans="1:22" x14ac:dyDescent="0.25">
      <c r="A86" s="2">
        <v>76</v>
      </c>
      <c r="B86" s="2" t="s">
        <v>126</v>
      </c>
      <c r="C86" s="2" t="s">
        <v>21</v>
      </c>
      <c r="D86" s="2">
        <v>5</v>
      </c>
      <c r="E86" s="2" t="s">
        <v>22</v>
      </c>
      <c r="F86" s="2">
        <v>11723</v>
      </c>
      <c r="G86" s="6">
        <v>0.4</v>
      </c>
      <c r="H86" s="6">
        <v>0</v>
      </c>
      <c r="I86" s="6">
        <v>0</v>
      </c>
      <c r="J86" s="6">
        <v>0</v>
      </c>
      <c r="K86" s="6">
        <v>1.8</v>
      </c>
      <c r="L86" s="2" t="s">
        <v>23</v>
      </c>
      <c r="M86" s="2" t="s">
        <v>24</v>
      </c>
      <c r="N86" s="7">
        <v>4</v>
      </c>
      <c r="O86" s="7">
        <v>5</v>
      </c>
      <c r="P86" s="7">
        <v>6</v>
      </c>
      <c r="Q86" s="8">
        <f t="shared" si="25"/>
        <v>24561.515999999996</v>
      </c>
      <c r="R86" s="8">
        <f t="shared" si="26"/>
        <v>30701.894999999993</v>
      </c>
      <c r="S86" s="8">
        <f t="shared" si="27"/>
        <v>36842.27399999999</v>
      </c>
      <c r="T86" s="8">
        <f t="shared" si="24"/>
        <v>66316.093199999988</v>
      </c>
      <c r="U86" s="9" t="s">
        <v>128</v>
      </c>
      <c r="V86" s="12" t="str">
        <f t="shared" si="23"/>
        <v>Mordred^|5|Saber|Buster|AoE|24562|30702|36842|66316|Arthur</v>
      </c>
    </row>
    <row r="87" spans="1:22" x14ac:dyDescent="0.25">
      <c r="A87" s="2">
        <v>76</v>
      </c>
      <c r="B87" s="2" t="s">
        <v>127</v>
      </c>
      <c r="C87" s="2" t="s">
        <v>21</v>
      </c>
      <c r="D87" s="2">
        <v>5</v>
      </c>
      <c r="E87" s="2" t="s">
        <v>22</v>
      </c>
      <c r="F87" s="2">
        <v>11723</v>
      </c>
      <c r="G87" s="6">
        <v>0.4</v>
      </c>
      <c r="H87" s="6">
        <v>0</v>
      </c>
      <c r="I87" s="6">
        <v>0</v>
      </c>
      <c r="J87" s="6">
        <v>0</v>
      </c>
      <c r="K87" s="6">
        <v>1.8</v>
      </c>
      <c r="L87" s="2" t="s">
        <v>23</v>
      </c>
      <c r="M87" s="2" t="s">
        <v>24</v>
      </c>
      <c r="N87" s="7">
        <v>3</v>
      </c>
      <c r="O87" s="7">
        <v>4</v>
      </c>
      <c r="P87" s="7">
        <v>5</v>
      </c>
      <c r="Q87" s="8">
        <f t="shared" si="25"/>
        <v>18421.136999999995</v>
      </c>
      <c r="R87" s="8">
        <f t="shared" si="26"/>
        <v>24561.515999999996</v>
      </c>
      <c r="S87" s="8">
        <f t="shared" si="27"/>
        <v>30701.894999999993</v>
      </c>
      <c r="T87" s="8">
        <f t="shared" si="24"/>
        <v>55263.410999999986</v>
      </c>
      <c r="U87" s="9" t="s">
        <v>128</v>
      </c>
      <c r="V87" s="12" t="str">
        <f t="shared" si="23"/>
        <v>Mordred|5|Saber|Buster|AoE|18421|24562|30702|55263|Arthur</v>
      </c>
    </row>
    <row r="88" spans="1:22" x14ac:dyDescent="0.25">
      <c r="A88" s="2">
        <v>77</v>
      </c>
      <c r="B88" s="2" t="s">
        <v>129</v>
      </c>
      <c r="C88" s="2" t="s">
        <v>21</v>
      </c>
      <c r="D88" s="2">
        <v>5</v>
      </c>
      <c r="E88" s="2" t="s">
        <v>39</v>
      </c>
      <c r="F88" s="2">
        <v>11781</v>
      </c>
      <c r="G88" s="6">
        <v>0</v>
      </c>
      <c r="H88" s="6">
        <v>0</v>
      </c>
      <c r="I88" s="6">
        <v>0</v>
      </c>
      <c r="J88" s="6">
        <v>0</v>
      </c>
      <c r="K88" s="6">
        <v>1.5</v>
      </c>
      <c r="L88" s="2" t="s">
        <v>23</v>
      </c>
      <c r="M88" s="2" t="s">
        <v>24</v>
      </c>
      <c r="N88" s="7">
        <v>4</v>
      </c>
      <c r="O88" s="7">
        <v>5</v>
      </c>
      <c r="P88" s="7">
        <v>6</v>
      </c>
      <c r="Q88" s="8">
        <f t="shared" si="25"/>
        <v>16742.780999999999</v>
      </c>
      <c r="R88" s="8">
        <f t="shared" si="26"/>
        <v>20928.47625</v>
      </c>
      <c r="S88" s="8">
        <f t="shared" si="27"/>
        <v>25114.171499999997</v>
      </c>
      <c r="T88" s="8">
        <f t="shared" si="24"/>
        <v>37671.257249999995</v>
      </c>
      <c r="U88" s="9" t="s">
        <v>130</v>
      </c>
      <c r="V88" s="12" t="str">
        <f t="shared" si="23"/>
        <v>Nikola Tesla^|5|Archer|Buster|AoE|16743|20928|25114|37671|Earth or Sky</v>
      </c>
    </row>
    <row r="89" spans="1:22" x14ac:dyDescent="0.25">
      <c r="A89" s="2">
        <v>77</v>
      </c>
      <c r="B89" s="2" t="s">
        <v>131</v>
      </c>
      <c r="C89" s="2" t="s">
        <v>21</v>
      </c>
      <c r="D89" s="2">
        <v>5</v>
      </c>
      <c r="E89" s="2" t="s">
        <v>39</v>
      </c>
      <c r="F89" s="2">
        <v>11781</v>
      </c>
      <c r="G89" s="6">
        <v>0</v>
      </c>
      <c r="H89" s="6">
        <v>0</v>
      </c>
      <c r="I89" s="6">
        <v>0</v>
      </c>
      <c r="J89" s="6">
        <v>0</v>
      </c>
      <c r="K89" s="6">
        <v>1.5</v>
      </c>
      <c r="L89" s="2" t="s">
        <v>23</v>
      </c>
      <c r="M89" s="2" t="s">
        <v>24</v>
      </c>
      <c r="N89" s="7">
        <v>3</v>
      </c>
      <c r="O89" s="7">
        <v>4</v>
      </c>
      <c r="P89" s="7">
        <v>5</v>
      </c>
      <c r="Q89" s="8">
        <f t="shared" si="25"/>
        <v>12557.085749999998</v>
      </c>
      <c r="R89" s="8">
        <f t="shared" si="26"/>
        <v>16742.780999999999</v>
      </c>
      <c r="S89" s="8">
        <f t="shared" si="27"/>
        <v>20928.47625</v>
      </c>
      <c r="T89" s="8">
        <f t="shared" si="24"/>
        <v>31392.714375</v>
      </c>
      <c r="U89" s="9" t="s">
        <v>130</v>
      </c>
      <c r="V89" s="12" t="str">
        <f t="shared" si="23"/>
        <v>Nikola Tesla|5|Archer|Buster|AoE|12557|16743|20928|31393|Earth or Sky</v>
      </c>
    </row>
    <row r="90" spans="1:22" x14ac:dyDescent="0.25">
      <c r="A90" s="2">
        <v>78</v>
      </c>
      <c r="B90" s="2" t="s">
        <v>132</v>
      </c>
      <c r="C90" s="2" t="s">
        <v>21</v>
      </c>
      <c r="D90" s="2">
        <v>4</v>
      </c>
      <c r="E90" s="2" t="s">
        <v>54</v>
      </c>
      <c r="F90" s="2">
        <v>9968</v>
      </c>
      <c r="G90" s="6">
        <v>0.45</v>
      </c>
      <c r="H90" s="6">
        <v>0.09</v>
      </c>
      <c r="I90" s="6">
        <v>0</v>
      </c>
      <c r="J90" s="6">
        <v>0</v>
      </c>
      <c r="K90" s="6">
        <v>0</v>
      </c>
      <c r="L90" s="2" t="s">
        <v>23</v>
      </c>
      <c r="M90" s="2" t="s">
        <v>24</v>
      </c>
      <c r="N90" s="7">
        <v>4</v>
      </c>
      <c r="O90" s="7">
        <v>5</v>
      </c>
      <c r="P90" s="7">
        <v>6</v>
      </c>
      <c r="Q90" s="8">
        <f t="shared" si="25"/>
        <v>25095.403431000006</v>
      </c>
      <c r="R90" s="8">
        <f t="shared" si="26"/>
        <v>31369.254288750002</v>
      </c>
      <c r="S90" s="8">
        <f t="shared" si="27"/>
        <v>37643.105146500006</v>
      </c>
      <c r="T90" s="8">
        <f t="shared" si="24"/>
        <v>37643.105146500006</v>
      </c>
      <c r="U90" s="9"/>
      <c r="V90" s="12" t="str">
        <f t="shared" si="23"/>
        <v>Arturia Pendragon (Alter)^|4|Lancer|Buster|AoE|25095|31369|37643|37643|</v>
      </c>
    </row>
    <row r="91" spans="1:22" x14ac:dyDescent="0.25">
      <c r="A91" s="2">
        <v>78</v>
      </c>
      <c r="B91" s="2" t="s">
        <v>133</v>
      </c>
      <c r="C91" s="2" t="s">
        <v>21</v>
      </c>
      <c r="D91" s="2">
        <v>4</v>
      </c>
      <c r="E91" s="2" t="s">
        <v>54</v>
      </c>
      <c r="F91" s="2">
        <v>9968</v>
      </c>
      <c r="G91" s="6">
        <v>0.45</v>
      </c>
      <c r="H91" s="6">
        <v>0.09</v>
      </c>
      <c r="I91" s="6">
        <v>0</v>
      </c>
      <c r="J91" s="6">
        <v>0</v>
      </c>
      <c r="K91" s="6">
        <v>0</v>
      </c>
      <c r="L91" s="2" t="s">
        <v>23</v>
      </c>
      <c r="M91" s="2" t="s">
        <v>24</v>
      </c>
      <c r="N91" s="7">
        <v>3</v>
      </c>
      <c r="O91" s="7">
        <v>4</v>
      </c>
      <c r="P91" s="7">
        <v>5</v>
      </c>
      <c r="Q91" s="8">
        <f t="shared" si="25"/>
        <v>18821.552573250003</v>
      </c>
      <c r="R91" s="8">
        <f t="shared" si="26"/>
        <v>25095.403431000006</v>
      </c>
      <c r="S91" s="8">
        <f t="shared" si="27"/>
        <v>31369.254288750002</v>
      </c>
      <c r="T91" s="8">
        <f t="shared" si="24"/>
        <v>31369.254288750002</v>
      </c>
      <c r="U91" s="9"/>
      <c r="V91" s="12" t="str">
        <f t="shared" si="23"/>
        <v>Arturia Pendragon (Alter)|4|Lancer|Buster|AoE|18822|25095|31369|31369|</v>
      </c>
    </row>
    <row r="92" spans="1:22" x14ac:dyDescent="0.25">
      <c r="A92" s="2">
        <v>79</v>
      </c>
      <c r="B92" s="2" t="s">
        <v>134</v>
      </c>
      <c r="C92" s="2" t="s">
        <v>21</v>
      </c>
      <c r="D92" s="2">
        <v>3</v>
      </c>
      <c r="E92" s="2" t="s">
        <v>69</v>
      </c>
      <c r="F92" s="2">
        <v>6711</v>
      </c>
      <c r="G92" s="6">
        <v>0.25</v>
      </c>
      <c r="H92" s="6">
        <v>0</v>
      </c>
      <c r="I92" s="6">
        <v>0</v>
      </c>
      <c r="J92" s="6">
        <v>0</v>
      </c>
      <c r="K92" s="6">
        <v>0</v>
      </c>
      <c r="L92" s="2" t="s">
        <v>29</v>
      </c>
      <c r="M92" s="2" t="s">
        <v>24</v>
      </c>
      <c r="N92" s="7">
        <v>4</v>
      </c>
      <c r="O92" s="7">
        <v>5</v>
      </c>
      <c r="P92" s="7">
        <v>6</v>
      </c>
      <c r="Q92" s="8">
        <f t="shared" si="25"/>
        <v>7970.5350000000008</v>
      </c>
      <c r="R92" s="8">
        <f t="shared" si="26"/>
        <v>9963.1687500000007</v>
      </c>
      <c r="S92" s="8">
        <f t="shared" si="27"/>
        <v>11955.8025</v>
      </c>
      <c r="T92" s="8">
        <f t="shared" si="24"/>
        <v>11955.8025</v>
      </c>
      <c r="U92" s="9"/>
      <c r="V92" s="12" t="str">
        <f t="shared" si="23"/>
        <v>Van Hohenheim - Paracelsus^|3|Caster|Arts|AoE|7971|9963|11956|11956|</v>
      </c>
    </row>
    <row r="93" spans="1:22" x14ac:dyDescent="0.25">
      <c r="A93" s="2">
        <v>79</v>
      </c>
      <c r="B93" s="2" t="s">
        <v>135</v>
      </c>
      <c r="C93" s="2" t="s">
        <v>21</v>
      </c>
      <c r="D93" s="2">
        <v>3</v>
      </c>
      <c r="E93" s="2" t="s">
        <v>69</v>
      </c>
      <c r="F93" s="2">
        <v>6711</v>
      </c>
      <c r="G93" s="6">
        <v>0.25</v>
      </c>
      <c r="H93" s="6">
        <v>0</v>
      </c>
      <c r="I93" s="6">
        <v>0</v>
      </c>
      <c r="J93" s="6">
        <v>0</v>
      </c>
      <c r="K93" s="6">
        <v>0</v>
      </c>
      <c r="L93" s="2" t="s">
        <v>29</v>
      </c>
      <c r="M93" s="2" t="s">
        <v>24</v>
      </c>
      <c r="N93" s="7">
        <v>3</v>
      </c>
      <c r="O93" s="7">
        <v>4</v>
      </c>
      <c r="P93" s="7">
        <v>5</v>
      </c>
      <c r="Q93" s="8">
        <f t="shared" si="25"/>
        <v>5977.9012499999999</v>
      </c>
      <c r="R93" s="8">
        <f t="shared" si="26"/>
        <v>7970.5350000000008</v>
      </c>
      <c r="S93" s="8">
        <f t="shared" si="27"/>
        <v>9963.1687500000007</v>
      </c>
      <c r="T93" s="8">
        <f t="shared" si="24"/>
        <v>9963.1687500000007</v>
      </c>
      <c r="U93" s="9"/>
      <c r="V93" s="12" t="str">
        <f t="shared" si="23"/>
        <v>Van Hohenheim - Paracelsus|3|Caster|Arts|AoE|5978|7971|9963|9963|</v>
      </c>
    </row>
    <row r="94" spans="1:22" x14ac:dyDescent="0.25">
      <c r="A94" s="2">
        <v>80</v>
      </c>
      <c r="B94" s="2" t="s">
        <v>136</v>
      </c>
      <c r="C94" s="2" t="s">
        <v>21</v>
      </c>
      <c r="D94" s="2">
        <v>3</v>
      </c>
      <c r="E94" s="2" t="s">
        <v>69</v>
      </c>
      <c r="F94" s="2">
        <v>5996</v>
      </c>
      <c r="G94" s="6">
        <v>0</v>
      </c>
      <c r="H94" s="6">
        <v>0.2</v>
      </c>
      <c r="I94" s="6">
        <v>0.2</v>
      </c>
      <c r="J94" s="6">
        <v>0</v>
      </c>
      <c r="K94" s="6">
        <v>0</v>
      </c>
      <c r="L94" s="2" t="s">
        <v>23</v>
      </c>
      <c r="M94" s="2" t="s">
        <v>24</v>
      </c>
      <c r="N94" s="7">
        <v>4</v>
      </c>
      <c r="O94" s="7">
        <v>5</v>
      </c>
      <c r="P94" s="7">
        <v>6</v>
      </c>
      <c r="Q94" s="8">
        <f t="shared" si="25"/>
        <v>12494.32128</v>
      </c>
      <c r="R94" s="8">
        <f t="shared" si="26"/>
        <v>15617.901600000001</v>
      </c>
      <c r="S94" s="8">
        <f t="shared" si="27"/>
        <v>18741.481919999998</v>
      </c>
      <c r="T94" s="8">
        <f t="shared" si="24"/>
        <v>18741.481919999998</v>
      </c>
      <c r="U94" s="9"/>
      <c r="V94" s="12" t="str">
        <f t="shared" si="23"/>
        <v>Charles Babbage^|3|Caster|Buster|AoE|12494|15618|18741|18741|</v>
      </c>
    </row>
    <row r="95" spans="1:22" x14ac:dyDescent="0.25">
      <c r="A95" s="2">
        <v>80</v>
      </c>
      <c r="B95" s="2" t="s">
        <v>137</v>
      </c>
      <c r="C95" s="2" t="s">
        <v>21</v>
      </c>
      <c r="D95" s="2">
        <v>3</v>
      </c>
      <c r="E95" s="2" t="s">
        <v>69</v>
      </c>
      <c r="F95" s="2">
        <v>5996</v>
      </c>
      <c r="G95" s="6">
        <v>0</v>
      </c>
      <c r="H95" s="6">
        <v>0.2</v>
      </c>
      <c r="I95" s="6">
        <v>0.2</v>
      </c>
      <c r="J95" s="6">
        <v>0</v>
      </c>
      <c r="K95" s="6">
        <v>0</v>
      </c>
      <c r="L95" s="2" t="s">
        <v>23</v>
      </c>
      <c r="M95" s="2" t="s">
        <v>24</v>
      </c>
      <c r="N95" s="7">
        <v>3</v>
      </c>
      <c r="O95" s="7">
        <v>4</v>
      </c>
      <c r="P95" s="7">
        <v>5</v>
      </c>
      <c r="Q95" s="8">
        <f t="shared" si="25"/>
        <v>9370.7409599999992</v>
      </c>
      <c r="R95" s="8">
        <f t="shared" si="26"/>
        <v>12494.32128</v>
      </c>
      <c r="S95" s="8">
        <f t="shared" si="27"/>
        <v>15617.901600000001</v>
      </c>
      <c r="T95" s="8">
        <f t="shared" si="24"/>
        <v>15617.901600000001</v>
      </c>
      <c r="U95" s="9"/>
      <c r="V95" s="12" t="str">
        <f t="shared" si="23"/>
        <v>Charles Babbage|3|Caster|Buster|AoE|9371|12494|15618|15618|</v>
      </c>
    </row>
    <row r="96" spans="1:22" x14ac:dyDescent="0.25">
      <c r="A96" s="2">
        <v>82</v>
      </c>
      <c r="B96" s="2" t="s">
        <v>138</v>
      </c>
      <c r="C96" s="2" t="s">
        <v>21</v>
      </c>
      <c r="D96" s="2">
        <v>4</v>
      </c>
      <c r="E96" s="2" t="s">
        <v>86</v>
      </c>
      <c r="F96" s="2">
        <v>9441</v>
      </c>
      <c r="G96" s="6">
        <v>0</v>
      </c>
      <c r="H96" s="6">
        <v>0</v>
      </c>
      <c r="I96" s="6">
        <v>0.25</v>
      </c>
      <c r="J96" s="6">
        <v>0</v>
      </c>
      <c r="K96" s="6">
        <v>0</v>
      </c>
      <c r="L96" s="2" t="s">
        <v>34</v>
      </c>
      <c r="M96" s="2" t="s">
        <v>24</v>
      </c>
      <c r="N96" s="7">
        <v>9</v>
      </c>
      <c r="O96" s="7">
        <v>11</v>
      </c>
      <c r="P96" s="7">
        <v>13</v>
      </c>
      <c r="Q96" s="8">
        <f t="shared" si="25"/>
        <v>23751.387000000002</v>
      </c>
      <c r="R96" s="8">
        <f t="shared" si="26"/>
        <v>29029.473000000005</v>
      </c>
      <c r="S96" s="8">
        <f t="shared" si="27"/>
        <v>34307.559000000008</v>
      </c>
      <c r="T96" s="8">
        <f t="shared" si="24"/>
        <v>34307.559000000008</v>
      </c>
      <c r="U96" s="9"/>
      <c r="V96" s="12" t="str">
        <f t="shared" si="23"/>
        <v>Frankenstein^|4|Berserker|Quick|AoE|23751|29029|34308|34308|</v>
      </c>
    </row>
    <row r="97" spans="1:22" x14ac:dyDescent="0.25">
      <c r="A97" s="2">
        <v>82</v>
      </c>
      <c r="B97" s="2" t="s">
        <v>139</v>
      </c>
      <c r="C97" s="2" t="s">
        <v>21</v>
      </c>
      <c r="D97" s="2">
        <v>4</v>
      </c>
      <c r="E97" s="2" t="s">
        <v>86</v>
      </c>
      <c r="F97" s="2">
        <v>9441</v>
      </c>
      <c r="G97" s="6">
        <v>0</v>
      </c>
      <c r="H97" s="6">
        <v>0</v>
      </c>
      <c r="I97" s="6">
        <v>0.25</v>
      </c>
      <c r="J97" s="6">
        <v>0</v>
      </c>
      <c r="K97" s="6">
        <v>0</v>
      </c>
      <c r="L97" s="2" t="s">
        <v>34</v>
      </c>
      <c r="M97" s="2" t="s">
        <v>24</v>
      </c>
      <c r="N97" s="7">
        <v>7</v>
      </c>
      <c r="O97" s="7">
        <v>9</v>
      </c>
      <c r="P97" s="7">
        <v>11</v>
      </c>
      <c r="Q97" s="8">
        <f t="shared" si="25"/>
        <v>18473.301000000007</v>
      </c>
      <c r="R97" s="8">
        <f t="shared" si="26"/>
        <v>23751.387000000002</v>
      </c>
      <c r="S97" s="8">
        <f t="shared" si="27"/>
        <v>29029.473000000005</v>
      </c>
      <c r="T97" s="8">
        <f t="shared" si="24"/>
        <v>29029.473000000005</v>
      </c>
      <c r="U97" s="9"/>
      <c r="V97" s="12" t="str">
        <f t="shared" si="23"/>
        <v>Frankenstein|4|Berserker|Quick|AoE|18473|23751|29029|29029|</v>
      </c>
    </row>
    <row r="98" spans="1:22" x14ac:dyDescent="0.25">
      <c r="A98" s="2">
        <v>84</v>
      </c>
      <c r="B98" s="2" t="s">
        <v>140</v>
      </c>
      <c r="C98" s="2" t="s">
        <v>21</v>
      </c>
      <c r="D98" s="2">
        <v>5</v>
      </c>
      <c r="E98" s="2" t="s">
        <v>39</v>
      </c>
      <c r="F98" s="2">
        <v>12342</v>
      </c>
      <c r="G98" s="6">
        <v>0.25</v>
      </c>
      <c r="H98" s="6">
        <v>0</v>
      </c>
      <c r="I98" s="6">
        <v>0.15</v>
      </c>
      <c r="J98" s="6">
        <v>0</v>
      </c>
      <c r="K98" s="6">
        <v>0</v>
      </c>
      <c r="L98" s="2" t="s">
        <v>23</v>
      </c>
      <c r="M98" s="2" t="s">
        <v>24</v>
      </c>
      <c r="N98" s="7">
        <v>4</v>
      </c>
      <c r="O98" s="7">
        <v>5</v>
      </c>
      <c r="P98" s="7">
        <v>6</v>
      </c>
      <c r="Q98" s="8">
        <f t="shared" si="25"/>
        <v>25124.987250000002</v>
      </c>
      <c r="R98" s="8">
        <f t="shared" si="26"/>
        <v>31406.2340625</v>
      </c>
      <c r="S98" s="8">
        <f t="shared" si="27"/>
        <v>37687.480875000001</v>
      </c>
      <c r="T98" s="8">
        <f t="shared" si="24"/>
        <v>37687.480875000001</v>
      </c>
      <c r="U98" s="9"/>
      <c r="V98" s="12" t="str">
        <f t="shared" si="23"/>
        <v>Arjuna^|5|Archer|Buster|AoE|25125|31406|37687|37687|</v>
      </c>
    </row>
    <row r="99" spans="1:22" x14ac:dyDescent="0.25">
      <c r="A99" s="2">
        <v>84</v>
      </c>
      <c r="B99" s="2" t="s">
        <v>141</v>
      </c>
      <c r="C99" s="2" t="s">
        <v>21</v>
      </c>
      <c r="D99" s="2">
        <v>5</v>
      </c>
      <c r="E99" s="2" t="s">
        <v>39</v>
      </c>
      <c r="F99" s="2">
        <v>12342</v>
      </c>
      <c r="G99" s="6">
        <v>0.25</v>
      </c>
      <c r="H99" s="6">
        <v>0</v>
      </c>
      <c r="I99" s="6">
        <v>0.15</v>
      </c>
      <c r="J99" s="6">
        <v>0</v>
      </c>
      <c r="K99" s="6">
        <v>0</v>
      </c>
      <c r="L99" s="2" t="s">
        <v>23</v>
      </c>
      <c r="M99" s="2" t="s">
        <v>24</v>
      </c>
      <c r="N99" s="7">
        <v>3</v>
      </c>
      <c r="O99" s="7">
        <v>4</v>
      </c>
      <c r="P99" s="7">
        <v>5</v>
      </c>
      <c r="Q99" s="8">
        <f t="shared" si="25"/>
        <v>18843.740437500001</v>
      </c>
      <c r="R99" s="8">
        <f t="shared" si="26"/>
        <v>25124.987250000002</v>
      </c>
      <c r="S99" s="8">
        <f t="shared" si="27"/>
        <v>31406.2340625</v>
      </c>
      <c r="T99" s="8">
        <f t="shared" si="24"/>
        <v>31406.2340625</v>
      </c>
      <c r="U99" s="9"/>
      <c r="V99" s="12" t="str">
        <f t="shared" si="23"/>
        <v>Arjuna|5|Archer|Buster|AoE|18844|25125|31406|31406|</v>
      </c>
    </row>
    <row r="100" spans="1:22" x14ac:dyDescent="0.25">
      <c r="A100" s="2">
        <v>85</v>
      </c>
      <c r="B100" s="2" t="s">
        <v>142</v>
      </c>
      <c r="C100" s="2" t="s">
        <v>21</v>
      </c>
      <c r="D100" s="2">
        <v>5</v>
      </c>
      <c r="E100" s="2" t="s">
        <v>54</v>
      </c>
      <c r="F100" s="2">
        <v>11976</v>
      </c>
      <c r="G100" s="6">
        <v>0.25</v>
      </c>
      <c r="H100" s="6">
        <v>0</v>
      </c>
      <c r="I100" s="6">
        <v>0.15</v>
      </c>
      <c r="J100" s="6">
        <v>0</v>
      </c>
      <c r="K100" s="6">
        <v>1.5</v>
      </c>
      <c r="L100" s="2" t="s">
        <v>23</v>
      </c>
      <c r="M100" s="2" t="s">
        <v>24</v>
      </c>
      <c r="N100" s="7">
        <v>3</v>
      </c>
      <c r="O100" s="7">
        <v>4</v>
      </c>
      <c r="P100" s="7">
        <v>5</v>
      </c>
      <c r="Q100" s="8">
        <f t="shared" si="25"/>
        <v>20255.525718749999</v>
      </c>
      <c r="R100" s="8">
        <f t="shared" si="26"/>
        <v>27007.367624999999</v>
      </c>
      <c r="S100" s="8">
        <f t="shared" si="27"/>
        <v>33759.209531250002</v>
      </c>
      <c r="T100" s="8">
        <f t="shared" si="24"/>
        <v>50638.814296875003</v>
      </c>
      <c r="U100" s="9" t="s">
        <v>143</v>
      </c>
      <c r="V100" s="12" t="str">
        <f t="shared" ref="V100:V131" si="28">CONCATENATE(B100,"|",D100,"|",E100,"|",L100,"|",M100,"|",ROUND(Q100,0),"|",ROUND(R100,0),"|",ROUND(S100,0),"|",ROUND(T100,0),"|",U100)</f>
        <v>Karna|5|Lancer|Buster|AoE|20256|27007|33759|50639|Divine</v>
      </c>
    </row>
    <row r="101" spans="1:22" x14ac:dyDescent="0.25">
      <c r="A101" s="2">
        <v>86</v>
      </c>
      <c r="B101" s="2" t="s">
        <v>144</v>
      </c>
      <c r="C101" s="2" t="s">
        <v>21</v>
      </c>
      <c r="D101" s="2">
        <v>5</v>
      </c>
      <c r="E101" s="2" t="s">
        <v>76</v>
      </c>
      <c r="F101">
        <v>11761</v>
      </c>
      <c r="G101" s="6">
        <v>0.12</v>
      </c>
      <c r="H101" s="6">
        <v>0</v>
      </c>
      <c r="I101" s="6">
        <v>0</v>
      </c>
      <c r="J101" s="6">
        <v>0.4</v>
      </c>
      <c r="K101" s="6">
        <v>1.5</v>
      </c>
      <c r="L101" s="2" t="s">
        <v>34</v>
      </c>
      <c r="M101" s="2" t="s">
        <v>35</v>
      </c>
      <c r="N101" s="7">
        <v>16</v>
      </c>
      <c r="O101" s="7">
        <v>20</v>
      </c>
      <c r="P101" s="7">
        <v>24</v>
      </c>
      <c r="Q101" s="8">
        <f t="shared" si="25"/>
        <v>37839.25555200001</v>
      </c>
      <c r="R101" s="8">
        <f t="shared" si="26"/>
        <v>47299.069440000014</v>
      </c>
      <c r="S101" s="8">
        <f t="shared" si="27"/>
        <v>56758.883328000011</v>
      </c>
      <c r="T101" s="8">
        <f t="shared" si="24"/>
        <v>119193.65498880003</v>
      </c>
      <c r="U101" s="9" t="s">
        <v>145</v>
      </c>
      <c r="V101" s="12" t="str">
        <f t="shared" si="28"/>
        <v>Mysterious Heroine X^|5|Assassin|Quick|Single|37839|47299|56759|119194|Saberface, Saber-class</v>
      </c>
    </row>
    <row r="102" spans="1:22" x14ac:dyDescent="0.25">
      <c r="A102" s="2">
        <v>86</v>
      </c>
      <c r="B102" s="2" t="s">
        <v>146</v>
      </c>
      <c r="C102" s="2" t="s">
        <v>21</v>
      </c>
      <c r="D102" s="2">
        <v>5</v>
      </c>
      <c r="E102" s="2" t="s">
        <v>76</v>
      </c>
      <c r="F102">
        <v>11761</v>
      </c>
      <c r="G102" s="6">
        <v>0.12</v>
      </c>
      <c r="H102" s="6">
        <v>0</v>
      </c>
      <c r="I102" s="6">
        <v>0</v>
      </c>
      <c r="J102" s="6">
        <v>0.4</v>
      </c>
      <c r="K102" s="6">
        <v>1.5</v>
      </c>
      <c r="L102" s="2" t="s">
        <v>34</v>
      </c>
      <c r="M102" s="2" t="s">
        <v>35</v>
      </c>
      <c r="N102" s="7">
        <v>12</v>
      </c>
      <c r="O102" s="7">
        <v>16</v>
      </c>
      <c r="P102" s="7">
        <v>20</v>
      </c>
      <c r="Q102" s="8">
        <f t="shared" si="25"/>
        <v>28379.441664000005</v>
      </c>
      <c r="R102" s="8">
        <f t="shared" si="26"/>
        <v>37839.25555200001</v>
      </c>
      <c r="S102" s="8">
        <f t="shared" si="27"/>
        <v>47299.069440000014</v>
      </c>
      <c r="T102" s="8">
        <f t="shared" si="24"/>
        <v>99328.04582400003</v>
      </c>
      <c r="U102" s="9" t="s">
        <v>145</v>
      </c>
      <c r="V102" s="12" t="str">
        <f t="shared" si="28"/>
        <v>Mysterious Heroine X|5|Assassin|Quick|Single|28379|37839|47299|99328|Saberface, Saber-class</v>
      </c>
    </row>
    <row r="103" spans="1:22" x14ac:dyDescent="0.25">
      <c r="A103" s="2">
        <v>87</v>
      </c>
      <c r="B103" s="2" t="s">
        <v>147</v>
      </c>
      <c r="C103" s="2" t="s">
        <v>21</v>
      </c>
      <c r="D103" s="2">
        <v>4</v>
      </c>
      <c r="E103" s="2" t="s">
        <v>54</v>
      </c>
      <c r="F103" s="2">
        <v>8930</v>
      </c>
      <c r="G103" s="6">
        <v>0.32</v>
      </c>
      <c r="H103" s="6">
        <v>0</v>
      </c>
      <c r="I103" s="6">
        <v>0</v>
      </c>
      <c r="J103" s="6">
        <v>0</v>
      </c>
      <c r="K103" s="6">
        <v>0</v>
      </c>
      <c r="L103" s="2" t="s">
        <v>29</v>
      </c>
      <c r="M103" s="2" t="s">
        <v>24</v>
      </c>
      <c r="N103" s="7">
        <v>6</v>
      </c>
      <c r="O103" s="7">
        <v>7.5</v>
      </c>
      <c r="P103" s="7">
        <v>9</v>
      </c>
      <c r="Q103" s="8">
        <f t="shared" si="25"/>
        <v>18973.785600000003</v>
      </c>
      <c r="R103" s="8">
        <f t="shared" si="26"/>
        <v>23717.232000000004</v>
      </c>
      <c r="S103" s="8">
        <f t="shared" si="27"/>
        <v>28460.678400000004</v>
      </c>
      <c r="T103" s="8">
        <f t="shared" si="24"/>
        <v>28460.678400000004</v>
      </c>
      <c r="U103" s="9"/>
      <c r="V103" s="12" t="str">
        <f t="shared" si="28"/>
        <v>Fionn mac Cumhaill^|4|Lancer|Arts|AoE|18974|23717|28461|28461|</v>
      </c>
    </row>
    <row r="104" spans="1:22" x14ac:dyDescent="0.25">
      <c r="A104" s="2">
        <v>87</v>
      </c>
      <c r="B104" s="2" t="s">
        <v>148</v>
      </c>
      <c r="C104" s="2" t="s">
        <v>21</v>
      </c>
      <c r="D104" s="2">
        <v>4</v>
      </c>
      <c r="E104" s="2" t="s">
        <v>54</v>
      </c>
      <c r="F104" s="2">
        <v>8930</v>
      </c>
      <c r="G104" s="6">
        <v>0.32</v>
      </c>
      <c r="H104" s="6">
        <v>0</v>
      </c>
      <c r="I104" s="6">
        <v>0</v>
      </c>
      <c r="J104" s="6">
        <v>0</v>
      </c>
      <c r="K104" s="6">
        <v>0</v>
      </c>
      <c r="L104" s="2" t="s">
        <v>29</v>
      </c>
      <c r="M104" s="2" t="s">
        <v>24</v>
      </c>
      <c r="N104" s="7">
        <v>4.5</v>
      </c>
      <c r="O104" s="7">
        <v>6</v>
      </c>
      <c r="P104" s="7">
        <v>7.5</v>
      </c>
      <c r="Q104" s="8">
        <f t="shared" si="25"/>
        <v>14230.339200000002</v>
      </c>
      <c r="R104" s="8">
        <f t="shared" si="26"/>
        <v>18973.785600000003</v>
      </c>
      <c r="S104" s="8">
        <f t="shared" si="27"/>
        <v>23717.232000000004</v>
      </c>
      <c r="T104" s="8">
        <f t="shared" si="24"/>
        <v>23717.232000000004</v>
      </c>
      <c r="U104" s="9"/>
      <c r="V104" s="12" t="str">
        <f t="shared" si="28"/>
        <v>Fionn mac Cumhaill|4|Lancer|Arts|AoE|14230|18974|23717|23717|</v>
      </c>
    </row>
    <row r="105" spans="1:22" x14ac:dyDescent="0.25">
      <c r="A105" s="2">
        <v>88</v>
      </c>
      <c r="B105" s="2" t="s">
        <v>149</v>
      </c>
      <c r="C105" s="2" t="s">
        <v>21</v>
      </c>
      <c r="D105" s="2">
        <v>5</v>
      </c>
      <c r="E105" s="2" t="s">
        <v>54</v>
      </c>
      <c r="F105" s="2">
        <v>11432</v>
      </c>
      <c r="G105" s="6">
        <v>0.2</v>
      </c>
      <c r="H105" s="6">
        <v>0</v>
      </c>
      <c r="I105" s="6">
        <v>0.115</v>
      </c>
      <c r="J105" s="6">
        <v>0</v>
      </c>
      <c r="K105" s="6">
        <v>1.5</v>
      </c>
      <c r="L105" s="2" t="s">
        <v>23</v>
      </c>
      <c r="M105" s="2" t="s">
        <v>35</v>
      </c>
      <c r="N105" s="7">
        <v>6</v>
      </c>
      <c r="O105" s="7">
        <v>8</v>
      </c>
      <c r="P105" s="7">
        <v>10</v>
      </c>
      <c r="Q105" s="8">
        <f t="shared" si="25"/>
        <v>36124.952345999998</v>
      </c>
      <c r="R105" s="8">
        <f t="shared" si="26"/>
        <v>48166.603127999995</v>
      </c>
      <c r="S105" s="8">
        <f t="shared" si="27"/>
        <v>60208.253909999999</v>
      </c>
      <c r="T105" s="8">
        <f t="shared" ref="T105:T123" si="29">P105*(F105+BonusAtk)*(VLOOKUP(L105,cardDmgValue,2,FALSE)*(1+G105))*VLOOKUP(E105,classAtkBonus,2,FALSE)*0.23*(1+H105)*(1+I105+J105)*(1+IF(K105=0,0,K105-1))</f>
        <v>90312.380864999999</v>
      </c>
      <c r="U105" s="9" t="s">
        <v>150</v>
      </c>
      <c r="V105" s="12" t="str">
        <f t="shared" si="28"/>
        <v>Brynhildr|5|Lancer|Buster|Single|36125|48167|60208|90312|Brynhildr's Beloved</v>
      </c>
    </row>
    <row r="106" spans="1:22" x14ac:dyDescent="0.25">
      <c r="A106" s="2">
        <v>89</v>
      </c>
      <c r="B106" s="2" t="s">
        <v>151</v>
      </c>
      <c r="C106" s="2" t="s">
        <v>21</v>
      </c>
      <c r="D106" s="2">
        <v>4</v>
      </c>
      <c r="E106" s="2" t="s">
        <v>86</v>
      </c>
      <c r="F106" s="2">
        <v>10247</v>
      </c>
      <c r="G106" s="6">
        <v>0.01</v>
      </c>
      <c r="H106" s="6">
        <v>0.25</v>
      </c>
      <c r="I106" s="6">
        <v>0.15</v>
      </c>
      <c r="J106" s="6">
        <v>0</v>
      </c>
      <c r="K106" s="6">
        <v>0</v>
      </c>
      <c r="L106" s="2" t="s">
        <v>23</v>
      </c>
      <c r="M106" s="2" t="s">
        <v>35</v>
      </c>
      <c r="N106" s="7">
        <v>7</v>
      </c>
      <c r="O106" s="7">
        <v>9</v>
      </c>
      <c r="P106" s="7">
        <v>11</v>
      </c>
      <c r="Q106" s="8">
        <f t="shared" si="25"/>
        <v>43340.052019687508</v>
      </c>
      <c r="R106" s="8">
        <f t="shared" si="26"/>
        <v>55722.924025312524</v>
      </c>
      <c r="S106" s="8">
        <f t="shared" si="27"/>
        <v>68105.796030937505</v>
      </c>
      <c r="T106" s="8">
        <f t="shared" si="29"/>
        <v>68105.796030937505</v>
      </c>
      <c r="U106" s="9"/>
      <c r="V106" s="12" t="str">
        <f t="shared" si="28"/>
        <v>Beowulf^|4|Berserker|Buster|Single|43340|55723|68106|68106|</v>
      </c>
    </row>
    <row r="107" spans="1:22" x14ac:dyDescent="0.25">
      <c r="A107" s="2">
        <v>89</v>
      </c>
      <c r="B107" s="2" t="s">
        <v>152</v>
      </c>
      <c r="C107" s="2" t="s">
        <v>21</v>
      </c>
      <c r="D107" s="2">
        <v>4</v>
      </c>
      <c r="E107" s="2" t="s">
        <v>86</v>
      </c>
      <c r="F107" s="2">
        <v>10247</v>
      </c>
      <c r="G107" s="6">
        <v>0.01</v>
      </c>
      <c r="H107" s="6">
        <v>0.25</v>
      </c>
      <c r="I107" s="6">
        <v>0.15</v>
      </c>
      <c r="J107" s="6">
        <v>0</v>
      </c>
      <c r="K107" s="6">
        <v>0</v>
      </c>
      <c r="L107" s="2" t="s">
        <v>23</v>
      </c>
      <c r="M107" s="2" t="s">
        <v>35</v>
      </c>
      <c r="N107" s="7">
        <v>6</v>
      </c>
      <c r="O107" s="7">
        <v>8</v>
      </c>
      <c r="P107" s="7">
        <v>10</v>
      </c>
      <c r="Q107" s="8">
        <f t="shared" si="25"/>
        <v>37148.616016874999</v>
      </c>
      <c r="R107" s="8">
        <f t="shared" si="26"/>
        <v>49531.488022500002</v>
      </c>
      <c r="S107" s="8">
        <f t="shared" si="27"/>
        <v>61914.360028125011</v>
      </c>
      <c r="T107" s="8">
        <f t="shared" si="29"/>
        <v>61914.360028125011</v>
      </c>
      <c r="U107" s="9"/>
      <c r="V107" s="12" t="str">
        <f t="shared" si="28"/>
        <v>Beowulf|4|Berserker|Buster|Single|37149|49531|61914|61914|</v>
      </c>
    </row>
    <row r="108" spans="1:22" x14ac:dyDescent="0.25">
      <c r="A108" s="2">
        <v>90</v>
      </c>
      <c r="B108" t="s">
        <v>153</v>
      </c>
      <c r="C108" s="2" t="s">
        <v>21</v>
      </c>
      <c r="D108" s="2">
        <v>5</v>
      </c>
      <c r="E108" s="2" t="s">
        <v>22</v>
      </c>
      <c r="F108">
        <v>11607</v>
      </c>
      <c r="G108" s="6">
        <v>0</v>
      </c>
      <c r="H108" s="6">
        <v>0.35</v>
      </c>
      <c r="I108" s="6">
        <v>0</v>
      </c>
      <c r="J108" s="6">
        <v>0</v>
      </c>
      <c r="K108" s="6">
        <v>0</v>
      </c>
      <c r="L108" s="2" t="s">
        <v>29</v>
      </c>
      <c r="M108" s="2" t="s">
        <v>35</v>
      </c>
      <c r="N108" s="7">
        <v>9</v>
      </c>
      <c r="O108" s="7">
        <v>12</v>
      </c>
      <c r="P108" s="7">
        <v>15</v>
      </c>
      <c r="Q108" s="8">
        <f t="shared" si="25"/>
        <v>35202.316500000001</v>
      </c>
      <c r="R108" s="8">
        <f t="shared" si="26"/>
        <v>46936.422000000006</v>
      </c>
      <c r="S108" s="8">
        <f t="shared" si="27"/>
        <v>58670.527500000004</v>
      </c>
      <c r="T108" s="8">
        <f t="shared" si="29"/>
        <v>58670.527500000004</v>
      </c>
      <c r="U108" s="9"/>
      <c r="V108" s="12" t="str">
        <f t="shared" si="28"/>
        <v>Nero Claudius (Bride)|5|Saber|Arts|Single|35202|46936|58671|58671|</v>
      </c>
    </row>
    <row r="109" spans="1:22" x14ac:dyDescent="0.25">
      <c r="A109" s="2">
        <v>91</v>
      </c>
      <c r="B109" t="s">
        <v>154</v>
      </c>
      <c r="C109" s="2" t="s">
        <v>21</v>
      </c>
      <c r="D109" s="2">
        <v>5</v>
      </c>
      <c r="E109" s="2" t="s">
        <v>22</v>
      </c>
      <c r="F109">
        <v>10721</v>
      </c>
      <c r="G109" s="6">
        <v>0.38500000000000001</v>
      </c>
      <c r="H109" s="6">
        <v>0.2</v>
      </c>
      <c r="I109" s="6">
        <v>0</v>
      </c>
      <c r="J109" s="6">
        <v>0</v>
      </c>
      <c r="K109" s="6">
        <v>0</v>
      </c>
      <c r="L109" s="2" t="s">
        <v>29</v>
      </c>
      <c r="M109" s="2" t="s">
        <v>24</v>
      </c>
      <c r="N109" s="7">
        <v>4.5</v>
      </c>
      <c r="O109" s="7">
        <v>6</v>
      </c>
      <c r="P109" s="7">
        <v>7.5</v>
      </c>
      <c r="Q109" s="8">
        <f t="shared" si="25"/>
        <v>20144.91087</v>
      </c>
      <c r="R109" s="8">
        <f t="shared" si="26"/>
        <v>26859.881160000001</v>
      </c>
      <c r="S109" s="8">
        <f t="shared" si="27"/>
        <v>33574.851449999995</v>
      </c>
      <c r="T109" s="8">
        <f t="shared" si="29"/>
        <v>33574.851449999995</v>
      </c>
      <c r="U109" s="9"/>
      <c r="V109" s="12" t="str">
        <f t="shared" si="28"/>
        <v>Ryougi Shiki (Saber)|5|Saber|Arts|AoE|20145|26860|33575|33575|</v>
      </c>
    </row>
    <row r="110" spans="1:22" x14ac:dyDescent="0.25">
      <c r="A110" s="2">
        <v>92</v>
      </c>
      <c r="B110" t="s">
        <v>155</v>
      </c>
      <c r="C110" s="2" t="s">
        <v>21</v>
      </c>
      <c r="D110" s="2">
        <v>4</v>
      </c>
      <c r="E110" s="2" t="s">
        <v>76</v>
      </c>
      <c r="F110">
        <v>8867</v>
      </c>
      <c r="G110" s="6">
        <v>0.4</v>
      </c>
      <c r="H110" s="6">
        <v>0</v>
      </c>
      <c r="I110" s="6">
        <v>0</v>
      </c>
      <c r="J110" s="6">
        <v>0</v>
      </c>
      <c r="K110" s="6">
        <v>0</v>
      </c>
      <c r="L110" s="2" t="s">
        <v>29</v>
      </c>
      <c r="M110" s="2" t="s">
        <v>35</v>
      </c>
      <c r="N110" s="7">
        <v>9</v>
      </c>
      <c r="O110" s="7">
        <v>12</v>
      </c>
      <c r="P110" s="7">
        <v>15</v>
      </c>
      <c r="Q110" s="8">
        <f t="shared" si="25"/>
        <v>25709.027400000003</v>
      </c>
      <c r="R110" s="8">
        <f t="shared" si="26"/>
        <v>34278.703200000004</v>
      </c>
      <c r="S110" s="8">
        <f t="shared" si="27"/>
        <v>42848.379000000008</v>
      </c>
      <c r="T110" s="8">
        <f t="shared" si="29"/>
        <v>42848.379000000008</v>
      </c>
      <c r="U110" s="9"/>
      <c r="V110" s="12" t="str">
        <f t="shared" si="28"/>
        <v>Ryougi Shiki (Assassin)|4|Assassin|Arts|Single|25709|34279|42848|42848|</v>
      </c>
    </row>
    <row r="111" spans="1:22" x14ac:dyDescent="0.25">
      <c r="A111" s="2">
        <v>93</v>
      </c>
      <c r="B111" t="s">
        <v>156</v>
      </c>
      <c r="C111" s="2" t="s">
        <v>21</v>
      </c>
      <c r="D111" s="2">
        <v>5</v>
      </c>
      <c r="E111" s="2" t="s">
        <v>157</v>
      </c>
      <c r="F111">
        <v>10972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2" t="s">
        <v>23</v>
      </c>
      <c r="M111" s="2" t="s">
        <v>24</v>
      </c>
      <c r="N111" s="7">
        <v>3</v>
      </c>
      <c r="O111" s="7">
        <v>4</v>
      </c>
      <c r="P111" s="7">
        <v>5</v>
      </c>
      <c r="Q111" s="8">
        <f t="shared" si="25"/>
        <v>13618.737000000001</v>
      </c>
      <c r="R111" s="8">
        <f t="shared" si="26"/>
        <v>18158.316000000003</v>
      </c>
      <c r="S111" s="8">
        <f t="shared" si="27"/>
        <v>22697.895000000004</v>
      </c>
      <c r="T111" s="8">
        <f t="shared" si="29"/>
        <v>22697.895000000004</v>
      </c>
      <c r="U111" s="9"/>
      <c r="V111" s="12" t="str">
        <f t="shared" si="28"/>
        <v>Shirou Amakusa|5|Ruler|Buster|AoE|13619|18158|22698|22698|</v>
      </c>
    </row>
    <row r="112" spans="1:22" x14ac:dyDescent="0.25">
      <c r="A112" s="2">
        <v>94</v>
      </c>
      <c r="B112" s="2" t="s">
        <v>158</v>
      </c>
      <c r="C112" s="2" t="s">
        <v>21</v>
      </c>
      <c r="D112" s="2">
        <v>4</v>
      </c>
      <c r="E112" s="2" t="s">
        <v>60</v>
      </c>
      <c r="F112">
        <v>8937</v>
      </c>
      <c r="G112" s="6">
        <v>0.11</v>
      </c>
      <c r="H112" s="6">
        <v>0.18</v>
      </c>
      <c r="I112" s="6">
        <v>0</v>
      </c>
      <c r="J112" s="6">
        <v>0</v>
      </c>
      <c r="K112" s="6">
        <v>0</v>
      </c>
      <c r="L112" s="2" t="s">
        <v>34</v>
      </c>
      <c r="M112" s="2" t="s">
        <v>24</v>
      </c>
      <c r="N112" s="7">
        <v>6</v>
      </c>
      <c r="O112" s="7">
        <v>8</v>
      </c>
      <c r="P112" s="7">
        <v>10</v>
      </c>
      <c r="Q112" s="8">
        <f t="shared" si="25"/>
        <v>14354.632598400001</v>
      </c>
      <c r="R112" s="8">
        <f t="shared" si="26"/>
        <v>19139.510131200004</v>
      </c>
      <c r="S112" s="8">
        <f t="shared" si="27"/>
        <v>23924.387664000002</v>
      </c>
      <c r="T112" s="8">
        <f t="shared" si="29"/>
        <v>23924.387664000002</v>
      </c>
      <c r="U112" s="9"/>
      <c r="V112" s="12" t="str">
        <f t="shared" si="28"/>
        <v>Astolfo|4|Rider|Quick|AoE|14355|19140|23924|23924|</v>
      </c>
    </row>
    <row r="113" spans="1:22" x14ac:dyDescent="0.25">
      <c r="A113" s="2">
        <v>95</v>
      </c>
      <c r="B113" s="2" t="s">
        <v>195</v>
      </c>
      <c r="C113" s="2" t="s">
        <v>21</v>
      </c>
      <c r="D113" s="2">
        <v>3</v>
      </c>
      <c r="E113" s="2" t="s">
        <v>39</v>
      </c>
      <c r="F113">
        <v>7696</v>
      </c>
      <c r="G113" s="6">
        <v>0</v>
      </c>
      <c r="H113" s="6">
        <v>0.158</v>
      </c>
      <c r="I113" s="6">
        <v>0</v>
      </c>
      <c r="J113" s="6">
        <v>0</v>
      </c>
      <c r="K113" s="6">
        <v>0</v>
      </c>
      <c r="L113" s="2" t="s">
        <v>23</v>
      </c>
      <c r="M113" s="2" t="s">
        <v>24</v>
      </c>
      <c r="N113" s="7">
        <v>3</v>
      </c>
      <c r="O113" s="7">
        <v>4</v>
      </c>
      <c r="P113" s="7">
        <v>5</v>
      </c>
      <c r="Q113" s="8">
        <f t="shared" si="25"/>
        <v>9889.9100010000002</v>
      </c>
      <c r="R113" s="8">
        <f t="shared" si="26"/>
        <v>13186.546667999999</v>
      </c>
      <c r="S113" s="8">
        <f t="shared" si="27"/>
        <v>16483.183335000002</v>
      </c>
      <c r="T113" s="8">
        <f t="shared" si="29"/>
        <v>16483.183335000002</v>
      </c>
      <c r="U113" s="9"/>
      <c r="V113" s="12" t="str">
        <f t="shared" si="28"/>
        <v>Ko-Gil|3|Archer|Buster|AoE|9890|13187|16483|16483|</v>
      </c>
    </row>
    <row r="114" spans="1:22" x14ac:dyDescent="0.25">
      <c r="A114" s="2">
        <v>96</v>
      </c>
      <c r="B114" s="2" t="s">
        <v>159</v>
      </c>
      <c r="C114" s="2" t="s">
        <v>21</v>
      </c>
      <c r="D114" s="2">
        <v>5</v>
      </c>
      <c r="E114" s="2" t="s">
        <v>160</v>
      </c>
      <c r="F114">
        <v>12641</v>
      </c>
      <c r="G114" s="6">
        <v>0</v>
      </c>
      <c r="H114" s="6">
        <v>0.4</v>
      </c>
      <c r="I114" s="6">
        <v>0</v>
      </c>
      <c r="J114" s="6">
        <v>0</v>
      </c>
      <c r="K114" s="6">
        <v>0</v>
      </c>
      <c r="L114" s="2" t="s">
        <v>34</v>
      </c>
      <c r="M114" s="2" t="s">
        <v>24</v>
      </c>
      <c r="N114" s="7">
        <v>6</v>
      </c>
      <c r="O114" s="7">
        <v>8</v>
      </c>
      <c r="P114" s="7">
        <v>10</v>
      </c>
      <c r="Q114" s="8">
        <f t="shared" si="25"/>
        <v>23174.880960000002</v>
      </c>
      <c r="R114" s="8">
        <f t="shared" si="26"/>
        <v>30899.841280000004</v>
      </c>
      <c r="S114" s="8">
        <f t="shared" si="27"/>
        <v>38624.801599999999</v>
      </c>
      <c r="T114" s="8">
        <f t="shared" si="29"/>
        <v>38624.801599999999</v>
      </c>
      <c r="U114" s="9"/>
      <c r="V114" s="12" t="str">
        <f t="shared" si="28"/>
        <v>Count of Monte Cristo|5|Avenger|Quick|AoE|23175|30900|38625|38625|</v>
      </c>
    </row>
    <row r="115" spans="1:22" x14ac:dyDescent="0.25">
      <c r="A115" s="2">
        <v>98</v>
      </c>
      <c r="B115" s="2" t="s">
        <v>161</v>
      </c>
      <c r="C115" s="2" t="s">
        <v>21</v>
      </c>
      <c r="D115" s="2">
        <v>5</v>
      </c>
      <c r="E115" s="2" t="s">
        <v>86</v>
      </c>
      <c r="F115">
        <v>12805</v>
      </c>
      <c r="G115" s="6">
        <v>0.36</v>
      </c>
      <c r="H115" s="6">
        <v>0</v>
      </c>
      <c r="I115" s="6">
        <v>0</v>
      </c>
      <c r="J115" s="6">
        <v>0</v>
      </c>
      <c r="K115" s="6">
        <v>0</v>
      </c>
      <c r="L115" s="2" t="s">
        <v>23</v>
      </c>
      <c r="M115" s="2" t="s">
        <v>35</v>
      </c>
      <c r="N115" s="7">
        <v>6</v>
      </c>
      <c r="O115" s="7">
        <v>8</v>
      </c>
      <c r="P115" s="7">
        <v>10</v>
      </c>
      <c r="Q115" s="8">
        <f t="shared" ref="Q115:Q123" si="30">N115*(F115+BonusAtk)*(VLOOKUP(L115,cardDmgValue,2,FALSE)*(1+G115))*VLOOKUP(E115,classAtkBonus,2,FALSE)*0.23*(1+H115)*(1+I115)</f>
        <v>42719.252400000012</v>
      </c>
      <c r="R115" s="8">
        <f t="shared" ref="R115:R123" si="31">O115*(F115+BonusAtk)*(VLOOKUP(L115,cardDmgValue,2,FALSE)*(1+G115))*VLOOKUP(E115,classAtkBonus,2,FALSE)*0.23*(1+H115)*(1+I115)</f>
        <v>56959.003200000006</v>
      </c>
      <c r="S115" s="8">
        <f t="shared" ref="S115:S123" si="32">P115*(F115+BonusAtk)*(VLOOKUP(L115,cardDmgValue,2,FALSE)*(1+G115))*VLOOKUP(E115,classAtkBonus,2,FALSE)*0.23*(1+H115)*(1+I115)</f>
        <v>71198.754000000015</v>
      </c>
      <c r="T115" s="8">
        <f t="shared" si="29"/>
        <v>71198.754000000015</v>
      </c>
      <c r="U115" s="9"/>
      <c r="V115" s="12" t="str">
        <f t="shared" si="28"/>
        <v>Cu Chulainn (Alter)|5|Berserker|Buster|Single|42719|56959|71199|71199|</v>
      </c>
    </row>
    <row r="116" spans="1:22" x14ac:dyDescent="0.25">
      <c r="A116" s="2">
        <v>99</v>
      </c>
      <c r="B116" s="2" t="s">
        <v>162</v>
      </c>
      <c r="C116" s="2" t="s">
        <v>21</v>
      </c>
      <c r="D116" s="2">
        <v>5</v>
      </c>
      <c r="E116" s="2" t="s">
        <v>60</v>
      </c>
      <c r="F116">
        <v>10296</v>
      </c>
      <c r="G116" s="6">
        <v>0</v>
      </c>
      <c r="H116" s="6">
        <v>0.13500000000000001</v>
      </c>
      <c r="I116" s="6">
        <v>0</v>
      </c>
      <c r="J116" s="6">
        <v>0</v>
      </c>
      <c r="K116" s="6">
        <v>1.5</v>
      </c>
      <c r="L116" s="2" t="s">
        <v>23</v>
      </c>
      <c r="M116" s="2" t="s">
        <v>35</v>
      </c>
      <c r="N116" s="7">
        <v>6</v>
      </c>
      <c r="O116" s="7">
        <v>8</v>
      </c>
      <c r="P116" s="7">
        <v>10</v>
      </c>
      <c r="Q116" s="8">
        <f t="shared" si="30"/>
        <v>26515.8927</v>
      </c>
      <c r="R116" s="8">
        <f t="shared" si="31"/>
        <v>35354.5236</v>
      </c>
      <c r="S116" s="8">
        <f t="shared" si="32"/>
        <v>44193.154500000004</v>
      </c>
      <c r="T116" s="8">
        <f t="shared" si="29"/>
        <v>66289.731750000006</v>
      </c>
      <c r="U116" s="9" t="s">
        <v>49</v>
      </c>
      <c r="V116" s="12" t="str">
        <f t="shared" si="28"/>
        <v>Queen Medb|5|Rider|Buster|Single|26516|35355|44193|66290|Male</v>
      </c>
    </row>
    <row r="117" spans="1:22" x14ac:dyDescent="0.25">
      <c r="A117" s="2">
        <v>100</v>
      </c>
      <c r="B117" s="2" t="s">
        <v>163</v>
      </c>
      <c r="C117" s="2" t="s">
        <v>21</v>
      </c>
      <c r="D117" s="2">
        <v>4</v>
      </c>
      <c r="E117" s="2" t="s">
        <v>69</v>
      </c>
      <c r="F117">
        <v>8629</v>
      </c>
      <c r="G117" s="6">
        <v>0.27500000000000002</v>
      </c>
      <c r="H117" s="6">
        <v>0</v>
      </c>
      <c r="I117" s="6">
        <v>0.7</v>
      </c>
      <c r="J117" s="6">
        <v>0</v>
      </c>
      <c r="K117" s="6">
        <v>0</v>
      </c>
      <c r="L117" s="2" t="s">
        <v>29</v>
      </c>
      <c r="M117" s="2" t="s">
        <v>24</v>
      </c>
      <c r="N117" s="7">
        <v>4.5</v>
      </c>
      <c r="O117" s="7">
        <v>6</v>
      </c>
      <c r="P117" s="7">
        <v>7.5</v>
      </c>
      <c r="Q117" s="8">
        <f t="shared" si="30"/>
        <v>19421.013498750002</v>
      </c>
      <c r="R117" s="8">
        <f t="shared" si="31"/>
        <v>25894.684664999993</v>
      </c>
      <c r="S117" s="8">
        <f t="shared" si="32"/>
        <v>32368.355831250003</v>
      </c>
      <c r="T117" s="8">
        <f t="shared" si="29"/>
        <v>32368.355831250003</v>
      </c>
      <c r="U117" s="9"/>
      <c r="V117" s="12" t="str">
        <f t="shared" si="28"/>
        <v>Helena Blavatsky|4|Caster|Arts|AoE|19421|25895|32368|32368|</v>
      </c>
    </row>
    <row r="118" spans="1:22" x14ac:dyDescent="0.25">
      <c r="A118" s="2">
        <v>101</v>
      </c>
      <c r="B118" s="2" t="s">
        <v>164</v>
      </c>
      <c r="C118" s="2" t="s">
        <v>21</v>
      </c>
      <c r="D118" s="2">
        <v>4</v>
      </c>
      <c r="E118" s="2" t="s">
        <v>22</v>
      </c>
      <c r="F118">
        <v>9854</v>
      </c>
      <c r="G118" s="6">
        <v>0</v>
      </c>
      <c r="H118" s="6">
        <v>0.13500000000000001</v>
      </c>
      <c r="I118" s="6">
        <v>0</v>
      </c>
      <c r="J118" s="6">
        <v>0</v>
      </c>
      <c r="K118" s="6">
        <v>1.5</v>
      </c>
      <c r="L118" s="2" t="s">
        <v>23</v>
      </c>
      <c r="M118" s="2" t="s">
        <v>35</v>
      </c>
      <c r="N118" s="7">
        <v>6</v>
      </c>
      <c r="O118" s="7">
        <v>8</v>
      </c>
      <c r="P118" s="7">
        <v>10</v>
      </c>
      <c r="Q118" s="8">
        <f t="shared" si="30"/>
        <v>25477.435800000003</v>
      </c>
      <c r="R118" s="8">
        <f t="shared" si="31"/>
        <v>33969.914400000001</v>
      </c>
      <c r="S118" s="8">
        <f t="shared" si="32"/>
        <v>42462.393000000004</v>
      </c>
      <c r="T118" s="8">
        <f t="shared" si="29"/>
        <v>63693.589500000002</v>
      </c>
      <c r="U118" s="9" t="s">
        <v>165</v>
      </c>
      <c r="V118" s="12" t="str">
        <f t="shared" si="28"/>
        <v>Rama|4|Saber|Buster|Single|25477|33970|42462|63694|Demon</v>
      </c>
    </row>
    <row r="119" spans="1:22" x14ac:dyDescent="0.25">
      <c r="A119" s="2">
        <v>102</v>
      </c>
      <c r="B119" s="2" t="s">
        <v>166</v>
      </c>
      <c r="C119" s="2" t="s">
        <v>21</v>
      </c>
      <c r="D119" s="2">
        <v>4</v>
      </c>
      <c r="E119" s="2" t="s">
        <v>54</v>
      </c>
      <c r="F119">
        <v>9653</v>
      </c>
      <c r="G119" s="6">
        <v>0.4</v>
      </c>
      <c r="H119" s="6">
        <v>0</v>
      </c>
      <c r="I119" s="6">
        <v>0</v>
      </c>
      <c r="J119" s="6">
        <v>0</v>
      </c>
      <c r="K119" s="6">
        <v>0</v>
      </c>
      <c r="L119" s="2" t="s">
        <v>29</v>
      </c>
      <c r="M119" s="2" t="s">
        <v>35</v>
      </c>
      <c r="N119" s="7">
        <v>9</v>
      </c>
      <c r="O119" s="7">
        <v>12</v>
      </c>
      <c r="P119" s="7">
        <v>15</v>
      </c>
      <c r="Q119" s="8">
        <f t="shared" si="30"/>
        <v>32385.584699999999</v>
      </c>
      <c r="R119" s="8">
        <f t="shared" si="31"/>
        <v>43180.779600000002</v>
      </c>
      <c r="S119" s="8">
        <f t="shared" si="32"/>
        <v>53975.974500000011</v>
      </c>
      <c r="T119" s="8">
        <f t="shared" si="29"/>
        <v>53975.974500000011</v>
      </c>
      <c r="U119" s="9"/>
      <c r="V119" s="12" t="str">
        <f t="shared" si="28"/>
        <v>Li Shuwen|4|Lancer|Arts|Single|32386|43181|53976|53976|</v>
      </c>
    </row>
    <row r="120" spans="1:22" x14ac:dyDescent="0.25">
      <c r="A120" s="2">
        <v>103</v>
      </c>
      <c r="B120" s="2" t="s">
        <v>167</v>
      </c>
      <c r="C120" s="2" t="s">
        <v>21</v>
      </c>
      <c r="D120" s="2">
        <v>4</v>
      </c>
      <c r="E120" s="2" t="s">
        <v>69</v>
      </c>
      <c r="F120">
        <v>7952</v>
      </c>
      <c r="G120" s="6">
        <v>0.04</v>
      </c>
      <c r="H120" s="6">
        <v>0</v>
      </c>
      <c r="I120" s="6">
        <v>0</v>
      </c>
      <c r="J120" s="6">
        <v>0</v>
      </c>
      <c r="K120" s="6">
        <v>0</v>
      </c>
      <c r="L120" s="6" t="s">
        <v>29</v>
      </c>
      <c r="M120" s="2" t="s">
        <v>24</v>
      </c>
      <c r="N120" s="7">
        <v>4.5</v>
      </c>
      <c r="O120" s="7">
        <v>6</v>
      </c>
      <c r="P120" s="7">
        <v>7.5</v>
      </c>
      <c r="Q120" s="8">
        <f t="shared" si="30"/>
        <v>8662.6519200000021</v>
      </c>
      <c r="R120" s="8">
        <f t="shared" si="31"/>
        <v>11550.202560000002</v>
      </c>
      <c r="S120" s="8">
        <f t="shared" si="32"/>
        <v>14437.753200000001</v>
      </c>
      <c r="T120" s="8">
        <f t="shared" si="29"/>
        <v>14437.753200000001</v>
      </c>
      <c r="U120" s="9"/>
      <c r="V120" s="12" t="str">
        <f t="shared" si="28"/>
        <v>Thomas Edison|4|Caster|Arts|AoE|8663|11550|14438|14438|</v>
      </c>
    </row>
    <row r="121" spans="1:22" x14ac:dyDescent="0.25">
      <c r="A121" s="2">
        <v>104</v>
      </c>
      <c r="B121" s="2" t="s">
        <v>168</v>
      </c>
      <c r="C121" s="2" t="s">
        <v>21</v>
      </c>
      <c r="D121" s="2">
        <v>3</v>
      </c>
      <c r="E121" s="2" t="s">
        <v>69</v>
      </c>
      <c r="F121">
        <v>6857</v>
      </c>
      <c r="G121" s="6">
        <v>0.48</v>
      </c>
      <c r="H121" s="6">
        <v>0</v>
      </c>
      <c r="I121" s="6">
        <v>0</v>
      </c>
      <c r="J121" s="6">
        <v>0</v>
      </c>
      <c r="K121" s="6">
        <v>0</v>
      </c>
      <c r="L121" s="2" t="s">
        <v>29</v>
      </c>
      <c r="M121" s="2" t="s">
        <v>24</v>
      </c>
      <c r="N121" s="7">
        <v>4</v>
      </c>
      <c r="O121" s="7">
        <v>5.5</v>
      </c>
      <c r="P121" s="7">
        <v>7</v>
      </c>
      <c r="Q121" s="8">
        <f t="shared" si="30"/>
        <v>9616.0276800000011</v>
      </c>
      <c r="R121" s="8">
        <f t="shared" si="31"/>
        <v>13222.038060000001</v>
      </c>
      <c r="S121" s="8">
        <f t="shared" si="32"/>
        <v>16828.048440000002</v>
      </c>
      <c r="T121" s="8">
        <f t="shared" si="29"/>
        <v>16828.048440000002</v>
      </c>
      <c r="U121" s="9"/>
      <c r="V121" s="12" t="str">
        <f t="shared" si="28"/>
        <v>Geronimo|3|Caster|Arts|AoE|9616|13222|16828|16828|</v>
      </c>
    </row>
    <row r="122" spans="1:22" x14ac:dyDescent="0.25">
      <c r="A122" s="2">
        <v>105</v>
      </c>
      <c r="B122" s="2" t="s">
        <v>169</v>
      </c>
      <c r="C122" s="2" t="s">
        <v>21</v>
      </c>
      <c r="D122" s="2">
        <v>3</v>
      </c>
      <c r="E122" s="2" t="s">
        <v>39</v>
      </c>
      <c r="F122">
        <v>6890</v>
      </c>
      <c r="G122" s="6">
        <v>7.0000000000000007E-2</v>
      </c>
      <c r="H122" s="6">
        <v>0</v>
      </c>
      <c r="I122" s="6">
        <v>0</v>
      </c>
      <c r="J122" s="6">
        <v>0</v>
      </c>
      <c r="K122" s="6">
        <v>0</v>
      </c>
      <c r="L122" s="2" t="s">
        <v>34</v>
      </c>
      <c r="M122" s="2" t="s">
        <v>35</v>
      </c>
      <c r="N122" s="7">
        <v>12</v>
      </c>
      <c r="O122" s="7">
        <v>16</v>
      </c>
      <c r="P122" s="7">
        <v>20</v>
      </c>
      <c r="Q122" s="8">
        <f t="shared" si="30"/>
        <v>17686.124160000003</v>
      </c>
      <c r="R122" s="8">
        <f t="shared" si="31"/>
        <v>23581.498880000003</v>
      </c>
      <c r="S122" s="8">
        <f t="shared" si="32"/>
        <v>29476.873599999999</v>
      </c>
      <c r="T122" s="8">
        <f t="shared" si="29"/>
        <v>29476.873599999999</v>
      </c>
      <c r="U122" s="9"/>
      <c r="V122" s="12" t="str">
        <f t="shared" si="28"/>
        <v>Billy the Kid|3|Archer|Quick|Single|17686|23581|29477|29477|</v>
      </c>
    </row>
    <row r="123" spans="1:22" x14ac:dyDescent="0.25">
      <c r="A123" s="2">
        <v>106</v>
      </c>
      <c r="B123" s="2" t="s">
        <v>170</v>
      </c>
      <c r="C123" s="2" t="s">
        <v>21</v>
      </c>
      <c r="D123" s="2">
        <v>5</v>
      </c>
      <c r="E123" s="13" t="s">
        <v>160</v>
      </c>
      <c r="F123">
        <v>13244</v>
      </c>
      <c r="G123" s="6">
        <v>0.4</v>
      </c>
      <c r="H123" s="6">
        <v>0.15</v>
      </c>
      <c r="I123" s="13">
        <v>0</v>
      </c>
      <c r="J123" s="3">
        <v>0</v>
      </c>
      <c r="K123" s="3">
        <v>0</v>
      </c>
      <c r="L123" s="2" t="s">
        <v>23</v>
      </c>
      <c r="M123" s="2" t="s">
        <v>35</v>
      </c>
      <c r="N123" s="1">
        <v>6</v>
      </c>
      <c r="O123" s="1">
        <v>8</v>
      </c>
      <c r="P123" s="1">
        <v>10</v>
      </c>
      <c r="Q123" s="8">
        <f t="shared" si="30"/>
        <v>52181.416979999995</v>
      </c>
      <c r="R123" s="8">
        <f t="shared" si="31"/>
        <v>69575.222639999978</v>
      </c>
      <c r="S123" s="8">
        <f t="shared" si="32"/>
        <v>86969.028299999991</v>
      </c>
      <c r="T123" s="8">
        <f t="shared" si="29"/>
        <v>86969.028299999991</v>
      </c>
      <c r="U123" s="9"/>
      <c r="V123" s="12" t="str">
        <f t="shared" si="28"/>
        <v>Jeanne D'Arc (Alter)|5|Avenger|Buster|Single|52181|69575|86969|86969|</v>
      </c>
    </row>
    <row r="124" spans="1:22" x14ac:dyDescent="0.25">
      <c r="A124" s="2">
        <v>107</v>
      </c>
      <c r="B124" s="2" t="s">
        <v>199</v>
      </c>
      <c r="C124" s="2" t="s">
        <v>21</v>
      </c>
      <c r="D124" s="2">
        <v>0</v>
      </c>
      <c r="E124" s="2" t="s">
        <v>160</v>
      </c>
      <c r="F124">
        <v>5683</v>
      </c>
      <c r="G124" s="3">
        <v>0</v>
      </c>
      <c r="H124" s="3">
        <v>0</v>
      </c>
      <c r="I124" s="3">
        <v>0</v>
      </c>
      <c r="J124" s="3">
        <v>0</v>
      </c>
      <c r="K124" s="3">
        <v>0</v>
      </c>
      <c r="L124" s="2" t="s">
        <v>29</v>
      </c>
      <c r="M124" s="2" t="s">
        <v>24</v>
      </c>
      <c r="N124" s="1">
        <v>0</v>
      </c>
      <c r="O124" s="1">
        <v>0</v>
      </c>
      <c r="P124" s="1">
        <v>0</v>
      </c>
      <c r="Q124" s="8">
        <f>((7981++BonusAtk)-(1000+1))*2*VLOOKUP(E124,classAtkBonus,2,FALSE)</f>
        <v>17534</v>
      </c>
      <c r="R124" s="8">
        <f>((7981++BonusAtk)-(1000+1))*2*VLOOKUP(E124,classAtkBonus,2,FALSE)</f>
        <v>17534</v>
      </c>
      <c r="S124" s="8">
        <f>((7981++BonusAtk)-(1000+1))*2*VLOOKUP(E124,classAtkBonus,2,FALSE)</f>
        <v>17534</v>
      </c>
      <c r="T124" s="8">
        <f>((7981++BonusAtk)-(1000+1))*2*VLOOKUP(E124,classAtkBonus,2,FALSE)</f>
        <v>17534</v>
      </c>
      <c r="U124" s="9" t="s">
        <v>200</v>
      </c>
      <c r="V124" s="12" t="str">
        <f t="shared" si="28"/>
        <v>Angra Mainyu|0|Avenger|Arts|AoE|17534|17534|17534|17534|See servant notes</v>
      </c>
    </row>
    <row r="125" spans="1:22" x14ac:dyDescent="0.25">
      <c r="A125" s="2">
        <v>108</v>
      </c>
      <c r="B125" s="2" t="s">
        <v>196</v>
      </c>
      <c r="C125" s="2" t="s">
        <v>21</v>
      </c>
      <c r="D125" s="2">
        <v>5</v>
      </c>
      <c r="E125" s="13" t="s">
        <v>60</v>
      </c>
      <c r="F125">
        <v>11560</v>
      </c>
      <c r="G125" s="6">
        <v>0.4</v>
      </c>
      <c r="H125" s="6">
        <v>0.15</v>
      </c>
      <c r="I125" s="13">
        <v>0.13500000000000001</v>
      </c>
      <c r="J125" s="3">
        <v>0</v>
      </c>
      <c r="K125" s="3">
        <v>0</v>
      </c>
      <c r="L125" s="2" t="s">
        <v>23</v>
      </c>
      <c r="M125" s="2" t="s">
        <v>24</v>
      </c>
      <c r="N125" s="1">
        <v>3</v>
      </c>
      <c r="O125" s="1">
        <v>4</v>
      </c>
      <c r="P125" s="1">
        <v>5</v>
      </c>
      <c r="Q125" s="8">
        <f t="shared" ref="Q125:Q172" si="33">N125*(F125+BonusAtk)*(VLOOKUP(L125,cardDmgValue,2,FALSE)*(1+G125))*VLOOKUP(E125,classAtkBonus,2,FALSE)*0.23*(1+H125)*(1+I125)</f>
        <v>23735.905987499995</v>
      </c>
      <c r="R125" s="8">
        <f t="shared" ref="R125:R172" si="34">O125*(F125+BonusAtk)*(VLOOKUP(L125,cardDmgValue,2,FALSE)*(1+G125))*VLOOKUP(E125,classAtkBonus,2,FALSE)*0.23*(1+H125)*(1+I125)</f>
        <v>31647.874649999998</v>
      </c>
      <c r="S125" s="8">
        <f t="shared" ref="S125:S172" si="35">P125*(F125+BonusAtk)*(VLOOKUP(L125,cardDmgValue,2,FALSE)*(1+G125))*VLOOKUP(E125,classAtkBonus,2,FALSE)*0.23*(1+H125)*(1+I125)</f>
        <v>39559.843312499994</v>
      </c>
      <c r="T125" s="8">
        <f t="shared" ref="T125:T172" si="36">P125*(F125+BonusAtk)*(VLOOKUP(L125,cardDmgValue,2,FALSE)*(1+G125))*VLOOKUP(E125,classAtkBonus,2,FALSE)*0.23*(1+H125)*(1+I125+J125)*(1+IF(K125=0,0,K125-1))</f>
        <v>39559.843312499994</v>
      </c>
      <c r="U125" s="9"/>
      <c r="V125" s="12" t="str">
        <f t="shared" si="28"/>
        <v>Iskandar|5|Rider|Buster|AoE|23736|31648|39560|39560|</v>
      </c>
    </row>
    <row r="126" spans="1:22" x14ac:dyDescent="0.25">
      <c r="A126" s="2">
        <v>109</v>
      </c>
      <c r="B126" s="2" t="s">
        <v>197</v>
      </c>
      <c r="C126" s="2" t="s">
        <v>21</v>
      </c>
      <c r="D126" s="2">
        <v>4</v>
      </c>
      <c r="E126" s="13" t="s">
        <v>76</v>
      </c>
      <c r="F126">
        <v>8958</v>
      </c>
      <c r="G126" s="6">
        <v>0.32</v>
      </c>
      <c r="H126" s="6">
        <v>0</v>
      </c>
      <c r="I126" s="13">
        <v>0</v>
      </c>
      <c r="J126" s="3">
        <v>0</v>
      </c>
      <c r="K126" s="3">
        <v>0</v>
      </c>
      <c r="L126" s="2" t="s">
        <v>29</v>
      </c>
      <c r="M126" s="2" t="s">
        <v>35</v>
      </c>
      <c r="N126" s="1">
        <v>9</v>
      </c>
      <c r="O126" s="1">
        <v>12</v>
      </c>
      <c r="P126" s="1">
        <v>15</v>
      </c>
      <c r="Q126" s="8">
        <f t="shared" si="33"/>
        <v>24463.723680000003</v>
      </c>
      <c r="R126" s="8">
        <f t="shared" si="34"/>
        <v>32618.298240000007</v>
      </c>
      <c r="S126" s="8">
        <f t="shared" si="35"/>
        <v>40772.872800000005</v>
      </c>
      <c r="T126" s="8">
        <f t="shared" si="36"/>
        <v>40772.872800000005</v>
      </c>
      <c r="U126" s="9"/>
      <c r="V126" s="12" t="str">
        <f t="shared" si="28"/>
        <v>EMIYA (Assassin)|4|Assassin|Arts|Single|24464|32618|40773|40773|</v>
      </c>
    </row>
    <row r="127" spans="1:22" x14ac:dyDescent="0.25">
      <c r="A127" s="2">
        <v>110</v>
      </c>
      <c r="B127" s="2" t="s">
        <v>198</v>
      </c>
      <c r="C127" s="2" t="s">
        <v>21</v>
      </c>
      <c r="D127" s="2">
        <v>3</v>
      </c>
      <c r="E127" s="13" t="s">
        <v>76</v>
      </c>
      <c r="F127">
        <v>6686</v>
      </c>
      <c r="G127" s="6">
        <v>0.3</v>
      </c>
      <c r="H127" s="6">
        <v>0</v>
      </c>
      <c r="I127" s="13">
        <v>0</v>
      </c>
      <c r="J127" s="3">
        <v>0</v>
      </c>
      <c r="K127" s="3">
        <v>0</v>
      </c>
      <c r="L127" s="2" t="s">
        <v>29</v>
      </c>
      <c r="M127" s="2" t="s">
        <v>35</v>
      </c>
      <c r="N127" s="1">
        <v>9</v>
      </c>
      <c r="O127" s="1">
        <v>12</v>
      </c>
      <c r="P127" s="1">
        <v>15</v>
      </c>
      <c r="Q127" s="8">
        <f t="shared" si="33"/>
        <v>18590.504400000002</v>
      </c>
      <c r="R127" s="8">
        <f t="shared" si="34"/>
        <v>24787.339200000002</v>
      </c>
      <c r="S127" s="8">
        <f t="shared" si="35"/>
        <v>30984.174000000006</v>
      </c>
      <c r="T127" s="8">
        <f t="shared" si="36"/>
        <v>30984.174000000006</v>
      </c>
      <c r="U127" s="9"/>
      <c r="V127" s="12" t="str">
        <f t="shared" si="28"/>
        <v>Hundred-Faced Hassan|3|Assassin|Arts|Single|18591|24787|30984|30984|</v>
      </c>
    </row>
    <row r="128" spans="1:22" x14ac:dyDescent="0.25">
      <c r="A128" s="2">
        <v>999</v>
      </c>
      <c r="B128" s="2" t="s">
        <v>171</v>
      </c>
      <c r="C128" s="2" t="s">
        <v>21</v>
      </c>
      <c r="D128" s="2">
        <v>5</v>
      </c>
      <c r="E128" s="13" t="s">
        <v>69</v>
      </c>
      <c r="F128">
        <v>10598</v>
      </c>
      <c r="G128" s="6">
        <v>0.1</v>
      </c>
      <c r="H128" s="6">
        <v>0</v>
      </c>
      <c r="I128" s="13">
        <v>0.55000000000000004</v>
      </c>
      <c r="J128" s="3">
        <v>0</v>
      </c>
      <c r="K128" s="3">
        <v>0</v>
      </c>
      <c r="L128" s="2" t="s">
        <v>29</v>
      </c>
      <c r="M128" s="2" t="s">
        <v>24</v>
      </c>
      <c r="N128" s="1">
        <v>4.5</v>
      </c>
      <c r="O128" s="1">
        <v>6</v>
      </c>
      <c r="P128" s="1">
        <v>7.5</v>
      </c>
      <c r="Q128" s="8">
        <f t="shared" si="33"/>
        <v>18404.148510000003</v>
      </c>
      <c r="R128" s="8">
        <f t="shared" si="34"/>
        <v>24538.864680000002</v>
      </c>
      <c r="S128" s="8">
        <f t="shared" si="35"/>
        <v>30673.580850000006</v>
      </c>
      <c r="T128" s="8">
        <f t="shared" si="36"/>
        <v>30673.580850000006</v>
      </c>
      <c r="U128" s="9" t="s">
        <v>201</v>
      </c>
      <c r="V128" s="12" t="str">
        <f t="shared" si="28"/>
        <v>Da Vinci|5|Caster|Arts|AoE|18404|24539|30674|30674|Unavailable</v>
      </c>
    </row>
    <row r="129" spans="17:22" x14ac:dyDescent="0.25">
      <c r="Q129" s="8" t="e">
        <f t="shared" si="33"/>
        <v>#N/A</v>
      </c>
      <c r="R129" s="8" t="e">
        <f t="shared" si="34"/>
        <v>#N/A</v>
      </c>
      <c r="S129" s="8" t="e">
        <f t="shared" si="35"/>
        <v>#N/A</v>
      </c>
      <c r="T129" s="8" t="e">
        <f t="shared" si="36"/>
        <v>#N/A</v>
      </c>
      <c r="U129" s="9"/>
      <c r="V129" s="12" t="e">
        <f t="shared" si="28"/>
        <v>#N/A</v>
      </c>
    </row>
    <row r="130" spans="17:22" x14ac:dyDescent="0.25">
      <c r="Q130" s="8" t="e">
        <f t="shared" si="33"/>
        <v>#N/A</v>
      </c>
      <c r="R130" s="8" t="e">
        <f t="shared" si="34"/>
        <v>#N/A</v>
      </c>
      <c r="S130" s="8" t="e">
        <f t="shared" si="35"/>
        <v>#N/A</v>
      </c>
      <c r="T130" s="8" t="e">
        <f t="shared" si="36"/>
        <v>#N/A</v>
      </c>
      <c r="U130" s="9"/>
      <c r="V130" s="12" t="e">
        <f t="shared" si="28"/>
        <v>#N/A</v>
      </c>
    </row>
    <row r="131" spans="17:22" x14ac:dyDescent="0.25">
      <c r="Q131" s="8" t="e">
        <f t="shared" si="33"/>
        <v>#N/A</v>
      </c>
      <c r="R131" s="8" t="e">
        <f t="shared" si="34"/>
        <v>#N/A</v>
      </c>
      <c r="S131" s="8" t="e">
        <f t="shared" si="35"/>
        <v>#N/A</v>
      </c>
      <c r="T131" s="8" t="e">
        <f t="shared" si="36"/>
        <v>#N/A</v>
      </c>
      <c r="U131" s="9"/>
      <c r="V131" s="12" t="e">
        <f t="shared" si="28"/>
        <v>#N/A</v>
      </c>
    </row>
    <row r="132" spans="17:22" x14ac:dyDescent="0.25">
      <c r="Q132" s="8" t="e">
        <f t="shared" si="33"/>
        <v>#N/A</v>
      </c>
      <c r="R132" s="8" t="e">
        <f t="shared" si="34"/>
        <v>#N/A</v>
      </c>
      <c r="S132" s="8" t="e">
        <f t="shared" si="35"/>
        <v>#N/A</v>
      </c>
      <c r="T132" s="8" t="e">
        <f t="shared" si="36"/>
        <v>#N/A</v>
      </c>
      <c r="U132" s="9"/>
      <c r="V132" s="12" t="e">
        <f t="shared" ref="V132:V163" si="37">CONCATENATE(B132,"|",D132,"|",E132,"|",L132,"|",M132,"|",ROUND(Q132,0),"|",ROUND(R132,0),"|",ROUND(S132,0),"|",ROUND(T132,0),"|",U132)</f>
        <v>#N/A</v>
      </c>
    </row>
    <row r="133" spans="17:22" x14ac:dyDescent="0.25">
      <c r="Q133" s="8" t="e">
        <f t="shared" si="33"/>
        <v>#N/A</v>
      </c>
      <c r="R133" s="8" t="e">
        <f t="shared" si="34"/>
        <v>#N/A</v>
      </c>
      <c r="S133" s="8" t="e">
        <f t="shared" si="35"/>
        <v>#N/A</v>
      </c>
      <c r="T133" s="8" t="e">
        <f t="shared" si="36"/>
        <v>#N/A</v>
      </c>
      <c r="U133" s="9"/>
      <c r="V133" s="12" t="e">
        <f t="shared" si="37"/>
        <v>#N/A</v>
      </c>
    </row>
    <row r="134" spans="17:22" x14ac:dyDescent="0.25">
      <c r="Q134" s="8" t="e">
        <f t="shared" si="33"/>
        <v>#N/A</v>
      </c>
      <c r="R134" s="8" t="e">
        <f t="shared" si="34"/>
        <v>#N/A</v>
      </c>
      <c r="S134" s="8" t="e">
        <f t="shared" si="35"/>
        <v>#N/A</v>
      </c>
      <c r="T134" s="8" t="e">
        <f t="shared" si="36"/>
        <v>#N/A</v>
      </c>
      <c r="U134" s="9"/>
      <c r="V134" s="12" t="e">
        <f t="shared" si="37"/>
        <v>#N/A</v>
      </c>
    </row>
    <row r="135" spans="17:22" x14ac:dyDescent="0.25">
      <c r="Q135" s="8" t="e">
        <f t="shared" si="33"/>
        <v>#N/A</v>
      </c>
      <c r="R135" s="8" t="e">
        <f t="shared" si="34"/>
        <v>#N/A</v>
      </c>
      <c r="S135" s="8" t="e">
        <f t="shared" si="35"/>
        <v>#N/A</v>
      </c>
      <c r="T135" s="8" t="e">
        <f t="shared" si="36"/>
        <v>#N/A</v>
      </c>
      <c r="U135" s="9"/>
      <c r="V135" s="12" t="e">
        <f t="shared" si="37"/>
        <v>#N/A</v>
      </c>
    </row>
    <row r="136" spans="17:22" x14ac:dyDescent="0.25">
      <c r="Q136" s="8" t="e">
        <f t="shared" si="33"/>
        <v>#N/A</v>
      </c>
      <c r="R136" s="8" t="e">
        <f t="shared" si="34"/>
        <v>#N/A</v>
      </c>
      <c r="S136" s="8" t="e">
        <f t="shared" si="35"/>
        <v>#N/A</v>
      </c>
      <c r="T136" s="8" t="e">
        <f t="shared" si="36"/>
        <v>#N/A</v>
      </c>
      <c r="U136" s="9"/>
      <c r="V136" s="12" t="e">
        <f t="shared" si="37"/>
        <v>#N/A</v>
      </c>
    </row>
    <row r="137" spans="17:22" x14ac:dyDescent="0.25">
      <c r="Q137" s="8" t="e">
        <f t="shared" si="33"/>
        <v>#N/A</v>
      </c>
      <c r="R137" s="8" t="e">
        <f t="shared" si="34"/>
        <v>#N/A</v>
      </c>
      <c r="S137" s="8" t="e">
        <f t="shared" si="35"/>
        <v>#N/A</v>
      </c>
      <c r="T137" s="8" t="e">
        <f t="shared" si="36"/>
        <v>#N/A</v>
      </c>
      <c r="U137" s="9"/>
      <c r="V137" s="12" t="e">
        <f t="shared" si="37"/>
        <v>#N/A</v>
      </c>
    </row>
    <row r="138" spans="17:22" x14ac:dyDescent="0.25">
      <c r="Q138" s="8" t="e">
        <f t="shared" si="33"/>
        <v>#N/A</v>
      </c>
      <c r="R138" s="8" t="e">
        <f t="shared" si="34"/>
        <v>#N/A</v>
      </c>
      <c r="S138" s="8" t="e">
        <f t="shared" si="35"/>
        <v>#N/A</v>
      </c>
      <c r="T138" s="8" t="e">
        <f t="shared" si="36"/>
        <v>#N/A</v>
      </c>
      <c r="U138" s="9"/>
      <c r="V138" s="12" t="e">
        <f t="shared" si="37"/>
        <v>#N/A</v>
      </c>
    </row>
    <row r="139" spans="17:22" x14ac:dyDescent="0.25">
      <c r="Q139" s="8" t="e">
        <f t="shared" si="33"/>
        <v>#N/A</v>
      </c>
      <c r="R139" s="8" t="e">
        <f t="shared" si="34"/>
        <v>#N/A</v>
      </c>
      <c r="S139" s="8" t="e">
        <f t="shared" si="35"/>
        <v>#N/A</v>
      </c>
      <c r="T139" s="8" t="e">
        <f t="shared" si="36"/>
        <v>#N/A</v>
      </c>
      <c r="U139" s="9"/>
      <c r="V139" s="12" t="e">
        <f t="shared" si="37"/>
        <v>#N/A</v>
      </c>
    </row>
    <row r="140" spans="17:22" x14ac:dyDescent="0.25">
      <c r="Q140" s="8" t="e">
        <f t="shared" si="33"/>
        <v>#N/A</v>
      </c>
      <c r="R140" s="8" t="e">
        <f t="shared" si="34"/>
        <v>#N/A</v>
      </c>
      <c r="S140" s="8" t="e">
        <f t="shared" si="35"/>
        <v>#N/A</v>
      </c>
      <c r="T140" s="8" t="e">
        <f t="shared" si="36"/>
        <v>#N/A</v>
      </c>
      <c r="U140" s="9"/>
      <c r="V140" s="12" t="e">
        <f t="shared" si="37"/>
        <v>#N/A</v>
      </c>
    </row>
    <row r="141" spans="17:22" x14ac:dyDescent="0.25">
      <c r="Q141" s="8" t="e">
        <f t="shared" si="33"/>
        <v>#N/A</v>
      </c>
      <c r="R141" s="8" t="e">
        <f t="shared" si="34"/>
        <v>#N/A</v>
      </c>
      <c r="S141" s="8" t="e">
        <f t="shared" si="35"/>
        <v>#N/A</v>
      </c>
      <c r="T141" s="8" t="e">
        <f t="shared" si="36"/>
        <v>#N/A</v>
      </c>
      <c r="U141" s="9"/>
      <c r="V141" s="12" t="e">
        <f t="shared" si="37"/>
        <v>#N/A</v>
      </c>
    </row>
    <row r="142" spans="17:22" x14ac:dyDescent="0.25">
      <c r="Q142" s="8" t="e">
        <f t="shared" si="33"/>
        <v>#N/A</v>
      </c>
      <c r="R142" s="8" t="e">
        <f t="shared" si="34"/>
        <v>#N/A</v>
      </c>
      <c r="S142" s="8" t="e">
        <f t="shared" si="35"/>
        <v>#N/A</v>
      </c>
      <c r="T142" s="8" t="e">
        <f t="shared" si="36"/>
        <v>#N/A</v>
      </c>
      <c r="U142" s="9"/>
      <c r="V142" s="12" t="e">
        <f t="shared" si="37"/>
        <v>#N/A</v>
      </c>
    </row>
    <row r="143" spans="17:22" x14ac:dyDescent="0.25">
      <c r="Q143" s="8" t="e">
        <f t="shared" si="33"/>
        <v>#N/A</v>
      </c>
      <c r="R143" s="8" t="e">
        <f t="shared" si="34"/>
        <v>#N/A</v>
      </c>
      <c r="S143" s="8" t="e">
        <f t="shared" si="35"/>
        <v>#N/A</v>
      </c>
      <c r="T143" s="8" t="e">
        <f t="shared" si="36"/>
        <v>#N/A</v>
      </c>
      <c r="U143" s="9"/>
      <c r="V143" s="12" t="e">
        <f t="shared" si="37"/>
        <v>#N/A</v>
      </c>
    </row>
    <row r="144" spans="17:22" x14ac:dyDescent="0.25">
      <c r="Q144" s="8" t="e">
        <f t="shared" si="33"/>
        <v>#N/A</v>
      </c>
      <c r="R144" s="8" t="e">
        <f t="shared" si="34"/>
        <v>#N/A</v>
      </c>
      <c r="S144" s="8" t="e">
        <f t="shared" si="35"/>
        <v>#N/A</v>
      </c>
      <c r="T144" s="8" t="e">
        <f t="shared" si="36"/>
        <v>#N/A</v>
      </c>
      <c r="U144" s="9"/>
      <c r="V144" s="12" t="e">
        <f t="shared" si="37"/>
        <v>#N/A</v>
      </c>
    </row>
    <row r="145" spans="17:22" x14ac:dyDescent="0.25">
      <c r="Q145" s="8" t="e">
        <f t="shared" si="33"/>
        <v>#N/A</v>
      </c>
      <c r="R145" s="8" t="e">
        <f t="shared" si="34"/>
        <v>#N/A</v>
      </c>
      <c r="S145" s="8" t="e">
        <f t="shared" si="35"/>
        <v>#N/A</v>
      </c>
      <c r="T145" s="8" t="e">
        <f t="shared" si="36"/>
        <v>#N/A</v>
      </c>
      <c r="U145" s="9"/>
      <c r="V145" s="12" t="e">
        <f t="shared" si="37"/>
        <v>#N/A</v>
      </c>
    </row>
    <row r="146" spans="17:22" x14ac:dyDescent="0.25">
      <c r="Q146" s="8" t="e">
        <f t="shared" si="33"/>
        <v>#N/A</v>
      </c>
      <c r="R146" s="8" t="e">
        <f t="shared" si="34"/>
        <v>#N/A</v>
      </c>
      <c r="S146" s="8" t="e">
        <f t="shared" si="35"/>
        <v>#N/A</v>
      </c>
      <c r="T146" s="8" t="e">
        <f t="shared" si="36"/>
        <v>#N/A</v>
      </c>
      <c r="U146" s="9"/>
      <c r="V146" s="12" t="e">
        <f t="shared" si="37"/>
        <v>#N/A</v>
      </c>
    </row>
    <row r="147" spans="17:22" x14ac:dyDescent="0.25">
      <c r="Q147" s="8" t="e">
        <f t="shared" si="33"/>
        <v>#N/A</v>
      </c>
      <c r="R147" s="8" t="e">
        <f t="shared" si="34"/>
        <v>#N/A</v>
      </c>
      <c r="S147" s="8" t="e">
        <f t="shared" si="35"/>
        <v>#N/A</v>
      </c>
      <c r="T147" s="8" t="e">
        <f t="shared" si="36"/>
        <v>#N/A</v>
      </c>
      <c r="U147" s="9"/>
      <c r="V147" s="12" t="e">
        <f t="shared" si="37"/>
        <v>#N/A</v>
      </c>
    </row>
    <row r="148" spans="17:22" x14ac:dyDescent="0.25">
      <c r="Q148" s="8" t="e">
        <f t="shared" si="33"/>
        <v>#N/A</v>
      </c>
      <c r="R148" s="8" t="e">
        <f t="shared" si="34"/>
        <v>#N/A</v>
      </c>
      <c r="S148" s="8" t="e">
        <f t="shared" si="35"/>
        <v>#N/A</v>
      </c>
      <c r="T148" s="8" t="e">
        <f t="shared" si="36"/>
        <v>#N/A</v>
      </c>
      <c r="U148" s="9"/>
      <c r="V148" s="12" t="e">
        <f t="shared" si="37"/>
        <v>#N/A</v>
      </c>
    </row>
    <row r="149" spans="17:22" x14ac:dyDescent="0.25">
      <c r="Q149" s="8" t="e">
        <f t="shared" si="33"/>
        <v>#N/A</v>
      </c>
      <c r="R149" s="8" t="e">
        <f t="shared" si="34"/>
        <v>#N/A</v>
      </c>
      <c r="S149" s="8" t="e">
        <f t="shared" si="35"/>
        <v>#N/A</v>
      </c>
      <c r="T149" s="8" t="e">
        <f t="shared" si="36"/>
        <v>#N/A</v>
      </c>
      <c r="U149" s="9"/>
      <c r="V149" s="12" t="e">
        <f t="shared" si="37"/>
        <v>#N/A</v>
      </c>
    </row>
    <row r="150" spans="17:22" x14ac:dyDescent="0.25">
      <c r="Q150" s="8" t="e">
        <f t="shared" si="33"/>
        <v>#N/A</v>
      </c>
      <c r="R150" s="8" t="e">
        <f t="shared" si="34"/>
        <v>#N/A</v>
      </c>
      <c r="S150" s="8" t="e">
        <f t="shared" si="35"/>
        <v>#N/A</v>
      </c>
      <c r="T150" s="8" t="e">
        <f t="shared" si="36"/>
        <v>#N/A</v>
      </c>
      <c r="U150" s="9"/>
      <c r="V150" s="12" t="e">
        <f t="shared" si="37"/>
        <v>#N/A</v>
      </c>
    </row>
    <row r="151" spans="17:22" x14ac:dyDescent="0.25">
      <c r="Q151" s="8" t="e">
        <f t="shared" si="33"/>
        <v>#N/A</v>
      </c>
      <c r="R151" s="8" t="e">
        <f t="shared" si="34"/>
        <v>#N/A</v>
      </c>
      <c r="S151" s="8" t="e">
        <f t="shared" si="35"/>
        <v>#N/A</v>
      </c>
      <c r="T151" s="8" t="e">
        <f t="shared" si="36"/>
        <v>#N/A</v>
      </c>
      <c r="U151" s="9"/>
      <c r="V151" s="12" t="e">
        <f t="shared" si="37"/>
        <v>#N/A</v>
      </c>
    </row>
    <row r="152" spans="17:22" x14ac:dyDescent="0.25">
      <c r="Q152" s="8" t="e">
        <f t="shared" si="33"/>
        <v>#N/A</v>
      </c>
      <c r="R152" s="8" t="e">
        <f t="shared" si="34"/>
        <v>#N/A</v>
      </c>
      <c r="S152" s="8" t="e">
        <f t="shared" si="35"/>
        <v>#N/A</v>
      </c>
      <c r="T152" s="8" t="e">
        <f t="shared" si="36"/>
        <v>#N/A</v>
      </c>
      <c r="U152" s="9"/>
      <c r="V152" s="12" t="e">
        <f t="shared" si="37"/>
        <v>#N/A</v>
      </c>
    </row>
    <row r="153" spans="17:22" x14ac:dyDescent="0.25">
      <c r="Q153" s="8" t="e">
        <f t="shared" si="33"/>
        <v>#N/A</v>
      </c>
      <c r="R153" s="8" t="e">
        <f t="shared" si="34"/>
        <v>#N/A</v>
      </c>
      <c r="S153" s="8" t="e">
        <f t="shared" si="35"/>
        <v>#N/A</v>
      </c>
      <c r="T153" s="8" t="e">
        <f t="shared" si="36"/>
        <v>#N/A</v>
      </c>
      <c r="U153" s="9"/>
      <c r="V153" s="12" t="e">
        <f t="shared" si="37"/>
        <v>#N/A</v>
      </c>
    </row>
    <row r="154" spans="17:22" x14ac:dyDescent="0.25">
      <c r="Q154" s="8" t="e">
        <f t="shared" si="33"/>
        <v>#N/A</v>
      </c>
      <c r="R154" s="8" t="e">
        <f t="shared" si="34"/>
        <v>#N/A</v>
      </c>
      <c r="S154" s="8" t="e">
        <f t="shared" si="35"/>
        <v>#N/A</v>
      </c>
      <c r="T154" s="8" t="e">
        <f t="shared" si="36"/>
        <v>#N/A</v>
      </c>
      <c r="U154" s="9"/>
      <c r="V154" s="12" t="e">
        <f t="shared" si="37"/>
        <v>#N/A</v>
      </c>
    </row>
    <row r="155" spans="17:22" x14ac:dyDescent="0.25">
      <c r="Q155" s="8" t="e">
        <f t="shared" si="33"/>
        <v>#N/A</v>
      </c>
      <c r="R155" s="8" t="e">
        <f t="shared" si="34"/>
        <v>#N/A</v>
      </c>
      <c r="S155" s="8" t="e">
        <f t="shared" si="35"/>
        <v>#N/A</v>
      </c>
      <c r="T155" s="8" t="e">
        <f t="shared" si="36"/>
        <v>#N/A</v>
      </c>
      <c r="U155" s="9"/>
      <c r="V155" s="12" t="e">
        <f t="shared" si="37"/>
        <v>#N/A</v>
      </c>
    </row>
    <row r="156" spans="17:22" x14ac:dyDescent="0.25">
      <c r="Q156" s="8" t="e">
        <f t="shared" si="33"/>
        <v>#N/A</v>
      </c>
      <c r="R156" s="8" t="e">
        <f t="shared" si="34"/>
        <v>#N/A</v>
      </c>
      <c r="S156" s="8" t="e">
        <f t="shared" si="35"/>
        <v>#N/A</v>
      </c>
      <c r="T156" s="8" t="e">
        <f t="shared" si="36"/>
        <v>#N/A</v>
      </c>
      <c r="U156" s="9"/>
      <c r="V156" s="12" t="e">
        <f t="shared" si="37"/>
        <v>#N/A</v>
      </c>
    </row>
    <row r="157" spans="17:22" x14ac:dyDescent="0.25">
      <c r="Q157" s="8" t="e">
        <f t="shared" si="33"/>
        <v>#N/A</v>
      </c>
      <c r="R157" s="8" t="e">
        <f t="shared" si="34"/>
        <v>#N/A</v>
      </c>
      <c r="S157" s="8" t="e">
        <f t="shared" si="35"/>
        <v>#N/A</v>
      </c>
      <c r="T157" s="8" t="e">
        <f t="shared" si="36"/>
        <v>#N/A</v>
      </c>
      <c r="U157" s="9"/>
      <c r="V157" s="12" t="e">
        <f t="shared" si="37"/>
        <v>#N/A</v>
      </c>
    </row>
    <row r="158" spans="17:22" x14ac:dyDescent="0.25">
      <c r="Q158" s="8" t="e">
        <f t="shared" si="33"/>
        <v>#N/A</v>
      </c>
      <c r="R158" s="8" t="e">
        <f t="shared" si="34"/>
        <v>#N/A</v>
      </c>
      <c r="S158" s="8" t="e">
        <f t="shared" si="35"/>
        <v>#N/A</v>
      </c>
      <c r="T158" s="8" t="e">
        <f t="shared" si="36"/>
        <v>#N/A</v>
      </c>
      <c r="U158" s="9"/>
      <c r="V158" s="12" t="e">
        <f t="shared" si="37"/>
        <v>#N/A</v>
      </c>
    </row>
    <row r="159" spans="17:22" x14ac:dyDescent="0.25">
      <c r="Q159" s="8" t="e">
        <f t="shared" si="33"/>
        <v>#N/A</v>
      </c>
      <c r="R159" s="8" t="e">
        <f t="shared" si="34"/>
        <v>#N/A</v>
      </c>
      <c r="S159" s="8" t="e">
        <f t="shared" si="35"/>
        <v>#N/A</v>
      </c>
      <c r="T159" s="8" t="e">
        <f t="shared" si="36"/>
        <v>#N/A</v>
      </c>
      <c r="U159" s="9"/>
      <c r="V159" s="12" t="e">
        <f t="shared" si="37"/>
        <v>#N/A</v>
      </c>
    </row>
    <row r="160" spans="17:22" x14ac:dyDescent="0.25">
      <c r="Q160" s="8" t="e">
        <f t="shared" si="33"/>
        <v>#N/A</v>
      </c>
      <c r="R160" s="8" t="e">
        <f t="shared" si="34"/>
        <v>#N/A</v>
      </c>
      <c r="S160" s="8" t="e">
        <f t="shared" si="35"/>
        <v>#N/A</v>
      </c>
      <c r="T160" s="8" t="e">
        <f t="shared" si="36"/>
        <v>#N/A</v>
      </c>
      <c r="U160" s="9"/>
      <c r="V160" s="12" t="e">
        <f t="shared" si="37"/>
        <v>#N/A</v>
      </c>
    </row>
    <row r="161" spans="17:22" x14ac:dyDescent="0.25">
      <c r="Q161" s="8" t="e">
        <f t="shared" si="33"/>
        <v>#N/A</v>
      </c>
      <c r="R161" s="8" t="e">
        <f t="shared" si="34"/>
        <v>#N/A</v>
      </c>
      <c r="S161" s="8" t="e">
        <f t="shared" si="35"/>
        <v>#N/A</v>
      </c>
      <c r="T161" s="8" t="e">
        <f t="shared" si="36"/>
        <v>#N/A</v>
      </c>
      <c r="U161" s="9"/>
      <c r="V161" s="12" t="e">
        <f t="shared" si="37"/>
        <v>#N/A</v>
      </c>
    </row>
    <row r="162" spans="17:22" x14ac:dyDescent="0.25">
      <c r="Q162" s="8" t="e">
        <f t="shared" si="33"/>
        <v>#N/A</v>
      </c>
      <c r="R162" s="8" t="e">
        <f t="shared" si="34"/>
        <v>#N/A</v>
      </c>
      <c r="S162" s="8" t="e">
        <f t="shared" si="35"/>
        <v>#N/A</v>
      </c>
      <c r="T162" s="8" t="e">
        <f t="shared" si="36"/>
        <v>#N/A</v>
      </c>
      <c r="U162" s="9"/>
      <c r="V162" s="12" t="e">
        <f t="shared" si="37"/>
        <v>#N/A</v>
      </c>
    </row>
    <row r="163" spans="17:22" x14ac:dyDescent="0.25">
      <c r="Q163" s="8" t="e">
        <f t="shared" si="33"/>
        <v>#N/A</v>
      </c>
      <c r="R163" s="8" t="e">
        <f t="shared" si="34"/>
        <v>#N/A</v>
      </c>
      <c r="S163" s="8" t="e">
        <f t="shared" si="35"/>
        <v>#N/A</v>
      </c>
      <c r="T163" s="8" t="e">
        <f t="shared" si="36"/>
        <v>#N/A</v>
      </c>
      <c r="U163" s="9"/>
      <c r="V163" s="12" t="e">
        <f t="shared" si="37"/>
        <v>#N/A</v>
      </c>
    </row>
    <row r="164" spans="17:22" x14ac:dyDescent="0.25">
      <c r="Q164" s="8" t="e">
        <f t="shared" si="33"/>
        <v>#N/A</v>
      </c>
      <c r="R164" s="8" t="e">
        <f t="shared" si="34"/>
        <v>#N/A</v>
      </c>
      <c r="S164" s="8" t="e">
        <f t="shared" si="35"/>
        <v>#N/A</v>
      </c>
      <c r="T164" s="8" t="e">
        <f t="shared" si="36"/>
        <v>#N/A</v>
      </c>
      <c r="U164" s="9"/>
      <c r="V164" s="12" t="e">
        <f t="shared" ref="V164:V172" si="38">CONCATENATE(B164,"|",D164,"|",E164,"|",L164,"|",M164,"|",ROUND(Q164,0),"|",ROUND(R164,0),"|",ROUND(S164,0),"|",ROUND(T164,0),"|",U164)</f>
        <v>#N/A</v>
      </c>
    </row>
    <row r="165" spans="17:22" x14ac:dyDescent="0.25">
      <c r="Q165" s="8" t="e">
        <f t="shared" si="33"/>
        <v>#N/A</v>
      </c>
      <c r="R165" s="8" t="e">
        <f t="shared" si="34"/>
        <v>#N/A</v>
      </c>
      <c r="S165" s="8" t="e">
        <f t="shared" si="35"/>
        <v>#N/A</v>
      </c>
      <c r="T165" s="8" t="e">
        <f t="shared" si="36"/>
        <v>#N/A</v>
      </c>
      <c r="U165" s="9"/>
      <c r="V165" s="12" t="e">
        <f t="shared" si="38"/>
        <v>#N/A</v>
      </c>
    </row>
    <row r="166" spans="17:22" x14ac:dyDescent="0.25">
      <c r="Q166" s="8" t="e">
        <f t="shared" si="33"/>
        <v>#N/A</v>
      </c>
      <c r="R166" s="8" t="e">
        <f t="shared" si="34"/>
        <v>#N/A</v>
      </c>
      <c r="S166" s="8" t="e">
        <f t="shared" si="35"/>
        <v>#N/A</v>
      </c>
      <c r="T166" s="8" t="e">
        <f t="shared" si="36"/>
        <v>#N/A</v>
      </c>
      <c r="U166" s="9"/>
      <c r="V166" s="12" t="e">
        <f t="shared" si="38"/>
        <v>#N/A</v>
      </c>
    </row>
    <row r="167" spans="17:22" x14ac:dyDescent="0.25">
      <c r="Q167" s="8" t="e">
        <f t="shared" si="33"/>
        <v>#N/A</v>
      </c>
      <c r="R167" s="8" t="e">
        <f t="shared" si="34"/>
        <v>#N/A</v>
      </c>
      <c r="S167" s="8" t="e">
        <f t="shared" si="35"/>
        <v>#N/A</v>
      </c>
      <c r="T167" s="8" t="e">
        <f t="shared" si="36"/>
        <v>#N/A</v>
      </c>
      <c r="U167" s="9"/>
      <c r="V167" s="12" t="e">
        <f t="shared" si="38"/>
        <v>#N/A</v>
      </c>
    </row>
    <row r="168" spans="17:22" x14ac:dyDescent="0.25">
      <c r="Q168" s="8" t="e">
        <f t="shared" si="33"/>
        <v>#N/A</v>
      </c>
      <c r="R168" s="8" t="e">
        <f t="shared" si="34"/>
        <v>#N/A</v>
      </c>
      <c r="S168" s="8" t="e">
        <f t="shared" si="35"/>
        <v>#N/A</v>
      </c>
      <c r="T168" s="8" t="e">
        <f t="shared" si="36"/>
        <v>#N/A</v>
      </c>
      <c r="U168" s="9"/>
      <c r="V168" s="12" t="e">
        <f t="shared" si="38"/>
        <v>#N/A</v>
      </c>
    </row>
    <row r="169" spans="17:22" x14ac:dyDescent="0.25">
      <c r="Q169" s="8" t="e">
        <f t="shared" si="33"/>
        <v>#N/A</v>
      </c>
      <c r="R169" s="8" t="e">
        <f t="shared" si="34"/>
        <v>#N/A</v>
      </c>
      <c r="S169" s="8" t="e">
        <f t="shared" si="35"/>
        <v>#N/A</v>
      </c>
      <c r="T169" s="8" t="e">
        <f t="shared" si="36"/>
        <v>#N/A</v>
      </c>
      <c r="U169" s="9"/>
      <c r="V169" s="12" t="e">
        <f t="shared" si="38"/>
        <v>#N/A</v>
      </c>
    </row>
    <row r="170" spans="17:22" x14ac:dyDescent="0.25">
      <c r="Q170" s="8" t="e">
        <f t="shared" si="33"/>
        <v>#N/A</v>
      </c>
      <c r="R170" s="8" t="e">
        <f t="shared" si="34"/>
        <v>#N/A</v>
      </c>
      <c r="S170" s="8" t="e">
        <f t="shared" si="35"/>
        <v>#N/A</v>
      </c>
      <c r="T170" s="8" t="e">
        <f t="shared" si="36"/>
        <v>#N/A</v>
      </c>
      <c r="U170" s="9"/>
      <c r="V170" s="12" t="e">
        <f t="shared" si="38"/>
        <v>#N/A</v>
      </c>
    </row>
    <row r="171" spans="17:22" x14ac:dyDescent="0.25">
      <c r="Q171" s="8" t="e">
        <f t="shared" si="33"/>
        <v>#N/A</v>
      </c>
      <c r="R171" s="8" t="e">
        <f t="shared" si="34"/>
        <v>#N/A</v>
      </c>
      <c r="S171" s="8" t="e">
        <f t="shared" si="35"/>
        <v>#N/A</v>
      </c>
      <c r="T171" s="8" t="e">
        <f t="shared" si="36"/>
        <v>#N/A</v>
      </c>
      <c r="U171" s="9"/>
      <c r="V171" s="12" t="e">
        <f t="shared" si="38"/>
        <v>#N/A</v>
      </c>
    </row>
    <row r="172" spans="17:22" x14ac:dyDescent="0.25">
      <c r="Q172" s="8" t="e">
        <f t="shared" si="33"/>
        <v>#N/A</v>
      </c>
      <c r="R172" s="8" t="e">
        <f t="shared" si="34"/>
        <v>#N/A</v>
      </c>
      <c r="S172" s="8" t="e">
        <f t="shared" si="35"/>
        <v>#N/A</v>
      </c>
      <c r="T172" s="8" t="e">
        <f t="shared" si="36"/>
        <v>#N/A</v>
      </c>
      <c r="U172" s="9"/>
      <c r="V172" s="12" t="e">
        <f t="shared" si="38"/>
        <v>#N/A</v>
      </c>
    </row>
  </sheetData>
  <autoFilter ref="A1:V172">
    <sortState ref="A2:V170">
      <sortCondition ref="A1:A170"/>
    </sortState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F5" sqref="F5"/>
    </sheetView>
  </sheetViews>
  <sheetFormatPr defaultRowHeight="15" x14ac:dyDescent="0.25"/>
  <cols>
    <col min="5" max="5" width="11.625" bestFit="1" customWidth="1"/>
  </cols>
  <sheetData>
    <row r="1" spans="1:7" x14ac:dyDescent="0.25">
      <c r="A1" t="s">
        <v>29</v>
      </c>
      <c r="B1" s="1">
        <v>1</v>
      </c>
      <c r="C1" t="s">
        <v>22</v>
      </c>
      <c r="D1" s="1">
        <v>1</v>
      </c>
      <c r="E1" t="s">
        <v>172</v>
      </c>
      <c r="F1">
        <v>990</v>
      </c>
      <c r="G1" t="s">
        <v>173</v>
      </c>
    </row>
    <row r="2" spans="1:7" x14ac:dyDescent="0.25">
      <c r="A2" t="s">
        <v>23</v>
      </c>
      <c r="B2" s="1">
        <v>1.5</v>
      </c>
      <c r="C2" t="s">
        <v>39</v>
      </c>
      <c r="D2" s="1">
        <v>0.95</v>
      </c>
    </row>
    <row r="3" spans="1:7" x14ac:dyDescent="0.25">
      <c r="A3" t="s">
        <v>34</v>
      </c>
      <c r="B3" s="1">
        <v>0.8</v>
      </c>
      <c r="C3" t="s">
        <v>54</v>
      </c>
      <c r="D3" s="1">
        <v>1.05</v>
      </c>
      <c r="F3" s="11" t="s">
        <v>174</v>
      </c>
    </row>
    <row r="4" spans="1:7" x14ac:dyDescent="0.25">
      <c r="C4" t="s">
        <v>60</v>
      </c>
      <c r="D4" s="1">
        <v>1</v>
      </c>
      <c r="F4" s="11" t="s">
        <v>204</v>
      </c>
    </row>
    <row r="5" spans="1:7" x14ac:dyDescent="0.25">
      <c r="C5" t="s">
        <v>69</v>
      </c>
      <c r="D5" s="1">
        <v>0.9</v>
      </c>
      <c r="F5" s="11" t="s">
        <v>175</v>
      </c>
    </row>
    <row r="6" spans="1:7" x14ac:dyDescent="0.25">
      <c r="C6" t="s">
        <v>76</v>
      </c>
      <c r="D6" s="1">
        <v>0.9</v>
      </c>
      <c r="F6" s="11" t="s">
        <v>176</v>
      </c>
    </row>
    <row r="7" spans="1:7" x14ac:dyDescent="0.25">
      <c r="C7" t="s">
        <v>86</v>
      </c>
      <c r="D7" s="1">
        <v>1.1000000000000001</v>
      </c>
      <c r="F7" s="14" t="s">
        <v>177</v>
      </c>
    </row>
    <row r="8" spans="1:7" x14ac:dyDescent="0.25">
      <c r="C8" t="s">
        <v>157</v>
      </c>
      <c r="D8" s="1">
        <v>1.1000000000000001</v>
      </c>
      <c r="F8" s="14"/>
    </row>
    <row r="9" spans="1:7" x14ac:dyDescent="0.25">
      <c r="C9" t="s">
        <v>160</v>
      </c>
      <c r="D9" s="1">
        <v>1.1000000000000001</v>
      </c>
    </row>
    <row r="10" spans="1:7" x14ac:dyDescent="0.25">
      <c r="A10" t="s">
        <v>178</v>
      </c>
    </row>
    <row r="11" spans="1:7" x14ac:dyDescent="0.25">
      <c r="A11" t="s">
        <v>179</v>
      </c>
    </row>
    <row r="12" spans="1:7" x14ac:dyDescent="0.25">
      <c r="A12" t="s">
        <v>180</v>
      </c>
    </row>
    <row r="13" spans="1:7" x14ac:dyDescent="0.25">
      <c r="A13" t="s">
        <v>181</v>
      </c>
    </row>
    <row r="14" spans="1:7" x14ac:dyDescent="0.25">
      <c r="A14" t="s">
        <v>182</v>
      </c>
    </row>
    <row r="15" spans="1:7" x14ac:dyDescent="0.25">
      <c r="A15" t="s">
        <v>183</v>
      </c>
    </row>
    <row r="16" spans="1:7" x14ac:dyDescent="0.25">
      <c r="A16" t="s">
        <v>184</v>
      </c>
    </row>
    <row r="17" spans="1:1" x14ac:dyDescent="0.25">
      <c r="A17" t="s">
        <v>185</v>
      </c>
    </row>
    <row r="18" spans="1:1" x14ac:dyDescent="0.25">
      <c r="A18" t="s">
        <v>186</v>
      </c>
    </row>
    <row r="19" spans="1:1" x14ac:dyDescent="0.25">
      <c r="A19" s="14" t="s">
        <v>187</v>
      </c>
    </row>
    <row r="21" spans="1:1" x14ac:dyDescent="0.25">
      <c r="A21" t="s">
        <v>188</v>
      </c>
    </row>
    <row r="22" spans="1:1" x14ac:dyDescent="0.25">
      <c r="A22" t="s">
        <v>189</v>
      </c>
    </row>
    <row r="23" spans="1:1" x14ac:dyDescent="0.25">
      <c r="A23" t="s">
        <v>190</v>
      </c>
    </row>
    <row r="24" spans="1:1" x14ac:dyDescent="0.25">
      <c r="A24" t="s">
        <v>191</v>
      </c>
    </row>
    <row r="25" spans="1:1" x14ac:dyDescent="0.25">
      <c r="A25" t="s">
        <v>192</v>
      </c>
    </row>
    <row r="26" spans="1:1" x14ac:dyDescent="0.25">
      <c r="A26" t="s">
        <v>193</v>
      </c>
    </row>
    <row r="27" spans="1:1" x14ac:dyDescent="0.25">
      <c r="A27" t="s">
        <v>194</v>
      </c>
    </row>
  </sheetData>
  <hyperlinks>
    <hyperlink ref="F7" r:id="rId1"/>
    <hyperlink ref="A19" r:id="rId2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17"/>
  <sheetViews>
    <sheetView workbookViewId="0">
      <selection activeCell="O10" sqref="O10"/>
    </sheetView>
  </sheetViews>
  <sheetFormatPr defaultRowHeight="15" x14ac:dyDescent="0.25"/>
  <cols>
    <col min="2" max="2" width="8.75" style="13"/>
  </cols>
  <sheetData>
    <row r="1" spans="6:26" x14ac:dyDescent="0.25">
      <c r="F1" s="13"/>
    </row>
    <row r="2" spans="6:26" x14ac:dyDescent="0.25">
      <c r="F2" s="13"/>
    </row>
    <row r="3" spans="6:26" x14ac:dyDescent="0.25">
      <c r="F3" s="13"/>
    </row>
    <row r="4" spans="6:26" x14ac:dyDescent="0.25">
      <c r="F4" s="13"/>
    </row>
    <row r="5" spans="6:26" x14ac:dyDescent="0.25">
      <c r="F5" s="13"/>
    </row>
    <row r="6" spans="6:26" x14ac:dyDescent="0.25">
      <c r="F6" s="13"/>
    </row>
    <row r="7" spans="6:26" x14ac:dyDescent="0.25">
      <c r="F7" s="13"/>
    </row>
    <row r="8" spans="6:26" x14ac:dyDescent="0.25">
      <c r="F8" s="13"/>
    </row>
    <row r="9" spans="6:26" x14ac:dyDescent="0.25">
      <c r="F9" s="13"/>
    </row>
    <row r="10" spans="6:26" x14ac:dyDescent="0.25">
      <c r="F10" s="13"/>
    </row>
    <row r="11" spans="6:26" x14ac:dyDescent="0.25">
      <c r="F11" s="13"/>
    </row>
    <row r="12" spans="6:26" x14ac:dyDescent="0.25">
      <c r="F12" s="13"/>
    </row>
    <row r="13" spans="6:26" x14ac:dyDescent="0.25">
      <c r="F13" s="13"/>
    </row>
    <row r="16" spans="6:26" x14ac:dyDescent="0.25">
      <c r="H16" s="2"/>
      <c r="I16" s="2"/>
      <c r="J16" s="2"/>
      <c r="K16" s="2"/>
      <c r="L16" s="2"/>
      <c r="M16" s="6"/>
      <c r="N16" s="6"/>
      <c r="O16" s="6"/>
      <c r="P16" s="6"/>
      <c r="Q16" s="6"/>
      <c r="R16" s="2"/>
      <c r="S16" s="2"/>
      <c r="T16" s="7"/>
      <c r="U16" s="7"/>
      <c r="V16" s="7"/>
      <c r="W16" s="8"/>
      <c r="X16" s="8"/>
      <c r="Y16" s="8"/>
      <c r="Z16" s="8"/>
    </row>
    <row r="17" spans="8:26" x14ac:dyDescent="0.25">
      <c r="H17" s="2"/>
      <c r="I17" s="2"/>
      <c r="J17" s="2"/>
      <c r="K17" s="2"/>
      <c r="L17" s="2"/>
      <c r="M17" s="6"/>
      <c r="N17" s="6"/>
      <c r="O17" s="6"/>
      <c r="P17" s="6"/>
      <c r="Q17" s="6"/>
      <c r="R17" s="2"/>
      <c r="S17" s="2"/>
      <c r="T17" s="7"/>
      <c r="U17" s="7"/>
      <c r="V17" s="7"/>
      <c r="W17" s="8"/>
      <c r="X17" s="8"/>
      <c r="Y17" s="8"/>
      <c r="Z17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NP Damage</vt:lpstr>
      <vt:lpstr>Reference</vt:lpstr>
      <vt:lpstr>Testing</vt:lpstr>
      <vt:lpstr>BonusAtk</vt:lpstr>
      <vt:lpstr>cardDmgValue</vt:lpstr>
      <vt:lpstr>CardType</vt:lpstr>
      <vt:lpstr>Class</vt:lpstr>
      <vt:lpstr>classAtkBonus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Philip Peng</dc:creator>
  <cp:keywords/>
  <dc:description/>
  <cp:lastModifiedBy>Philip Peng</cp:lastModifiedBy>
  <cp:revision/>
  <dcterms:created xsi:type="dcterms:W3CDTF">2015-12-30T21:05:09Z</dcterms:created>
  <dcterms:modified xsi:type="dcterms:W3CDTF">2016-08-16T07:03:01Z</dcterms:modified>
  <cp:category/>
  <cp:contentStatus/>
</cp:coreProperties>
</file>