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rev/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I19" i="1"/>
  <c r="H19" i="1"/>
  <c r="G19" i="1"/>
  <c r="K19" i="1" s="1"/>
  <c r="F19" i="1"/>
  <c r="J19" i="1" s="1"/>
  <c r="L19" i="1" s="1"/>
  <c r="D19" i="1"/>
  <c r="C19" i="1"/>
  <c r="P18" i="1"/>
  <c r="I18" i="1"/>
  <c r="H18" i="1"/>
  <c r="J18" i="1" s="1"/>
  <c r="E18" i="1"/>
  <c r="G18" i="1"/>
  <c r="F18" i="1"/>
  <c r="P17" i="1"/>
  <c r="I17" i="1"/>
  <c r="H17" i="1"/>
  <c r="G17" i="1"/>
  <c r="K17" i="1" s="1"/>
  <c r="F17" i="1"/>
  <c r="J17" i="1" s="1"/>
  <c r="L17" i="1" s="1"/>
  <c r="P16" i="1"/>
  <c r="P15" i="1"/>
  <c r="I16" i="1"/>
  <c r="H16" i="1"/>
  <c r="G16" i="1"/>
  <c r="K16" i="1" s="1"/>
  <c r="F16" i="1"/>
  <c r="J16" i="1" s="1"/>
  <c r="L16" i="1" s="1"/>
  <c r="G13" i="1"/>
  <c r="F13" i="1"/>
  <c r="I13" i="1"/>
  <c r="I15" i="1"/>
  <c r="I14" i="1"/>
  <c r="E13" i="1"/>
  <c r="H13" i="1" s="1"/>
  <c r="H15" i="1"/>
  <c r="G15" i="1"/>
  <c r="F15" i="1"/>
  <c r="E15" i="1"/>
  <c r="E14" i="1"/>
  <c r="H14" i="1"/>
  <c r="K14" i="1" s="1"/>
  <c r="G14" i="1"/>
  <c r="F14" i="1"/>
  <c r="K12" i="1"/>
  <c r="J12" i="1"/>
  <c r="L2" i="1"/>
  <c r="K2" i="1"/>
  <c r="F6" i="1"/>
  <c r="F5" i="1"/>
  <c r="F4" i="1"/>
  <c r="F3" i="1"/>
  <c r="F2" i="1"/>
  <c r="G6" i="1"/>
  <c r="G5" i="1"/>
  <c r="G4" i="1"/>
  <c r="G3" i="1"/>
  <c r="G2" i="1"/>
  <c r="K18" i="1" l="1"/>
  <c r="L18" i="1" s="1"/>
  <c r="K15" i="1"/>
  <c r="J15" i="1"/>
  <c r="K13" i="1"/>
  <c r="J13" i="1"/>
  <c r="J14" i="1"/>
  <c r="L14" i="1" s="1"/>
  <c r="L12" i="1"/>
  <c r="L13" i="1" l="1"/>
  <c r="L15" i="1"/>
</calcChain>
</file>

<file path=xl/sharedStrings.xml><?xml version="1.0" encoding="utf-8"?>
<sst xmlns="http://schemas.openxmlformats.org/spreadsheetml/2006/main" count="32" uniqueCount="30">
  <si>
    <t>Min atk</t>
  </si>
  <si>
    <t>Min bonus</t>
  </si>
  <si>
    <t>Max atk</t>
  </si>
  <si>
    <t>Max bonus</t>
  </si>
  <si>
    <t>Refine %</t>
  </si>
  <si>
    <t>124-151</t>
  </si>
  <si>
    <t>Str</t>
  </si>
  <si>
    <t>Additional</t>
  </si>
  <si>
    <t>Final Min</t>
  </si>
  <si>
    <t>Final Max</t>
  </si>
  <si>
    <t>Final Avg</t>
  </si>
  <si>
    <t>Weap Min</t>
  </si>
  <si>
    <t>Weap Max</t>
  </si>
  <si>
    <t>Weap Str</t>
  </si>
  <si>
    <t>Base</t>
  </si>
  <si>
    <t>Best</t>
  </si>
  <si>
    <t>Dekoze</t>
  </si>
  <si>
    <t>crit +62, crit incr +54</t>
  </si>
  <si>
    <t>Current</t>
  </si>
  <si>
    <t>crit incr +102, special +48</t>
  </si>
  <si>
    <t>???</t>
  </si>
  <si>
    <t>Desiree</t>
  </si>
  <si>
    <t>break essence +44</t>
  </si>
  <si>
    <t>% of max</t>
  </si>
  <si>
    <t>Dungeon</t>
  </si>
  <si>
    <t>crit 59</t>
  </si>
  <si>
    <t>Beerus</t>
  </si>
  <si>
    <t>special +109</t>
  </si>
  <si>
    <t>Dekoze2</t>
  </si>
  <si>
    <t>break essence +43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</si>
</sst>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P18" sqref="P18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6" x14ac:dyDescent="0.25">
      <c r="A2">
        <v>121</v>
      </c>
      <c r="B2">
        <v>97</v>
      </c>
      <c r="C2">
        <v>142</v>
      </c>
      <c r="D2">
        <v>118</v>
      </c>
      <c r="E2" s="1">
        <v>0.78</v>
      </c>
      <c r="F2">
        <f>B2/E2</f>
        <v>124.35897435897435</v>
      </c>
      <c r="G2">
        <f>D2/E2</f>
        <v>151.28205128205127</v>
      </c>
      <c r="J2" t="s">
        <v>5</v>
      </c>
      <c r="K2">
        <f>124*0.7</f>
        <v>86.8</v>
      </c>
      <c r="L2">
        <f>151*0.7</f>
        <v>105.69999999999999</v>
      </c>
    </row>
    <row r="3" spans="1:16" x14ac:dyDescent="0.25">
      <c r="A3">
        <v>132</v>
      </c>
      <c r="B3">
        <v>97</v>
      </c>
      <c r="C3">
        <v>156</v>
      </c>
      <c r="D3">
        <v>118</v>
      </c>
      <c r="E3" s="1">
        <v>0.78</v>
      </c>
      <c r="F3">
        <f>B3/E3</f>
        <v>124.35897435897435</v>
      </c>
      <c r="G3">
        <f>D3/E3</f>
        <v>151.28205128205127</v>
      </c>
    </row>
    <row r="4" spans="1:16" x14ac:dyDescent="0.25">
      <c r="A4">
        <v>126</v>
      </c>
      <c r="B4">
        <v>74</v>
      </c>
      <c r="C4">
        <v>148</v>
      </c>
      <c r="D4">
        <v>91</v>
      </c>
      <c r="E4" s="1">
        <v>0.6</v>
      </c>
      <c r="F4">
        <f>B4/E4</f>
        <v>123.33333333333334</v>
      </c>
      <c r="G4">
        <f>D4/E4</f>
        <v>151.66666666666669</v>
      </c>
    </row>
    <row r="5" spans="1:16" x14ac:dyDescent="0.25">
      <c r="A5">
        <v>131</v>
      </c>
      <c r="B5">
        <v>82</v>
      </c>
      <c r="C5">
        <v>149</v>
      </c>
      <c r="D5">
        <v>100</v>
      </c>
      <c r="E5" s="1">
        <v>0.66</v>
      </c>
      <c r="F5">
        <f>B5/E5</f>
        <v>124.24242424242424</v>
      </c>
      <c r="G5">
        <f>D5/E5</f>
        <v>151.5151515151515</v>
      </c>
    </row>
    <row r="6" spans="1:16" x14ac:dyDescent="0.25">
      <c r="A6">
        <v>115</v>
      </c>
      <c r="B6">
        <v>92</v>
      </c>
      <c r="C6">
        <v>143</v>
      </c>
      <c r="D6">
        <v>112</v>
      </c>
      <c r="E6" s="1">
        <v>0.74</v>
      </c>
      <c r="F6">
        <f>B6/E6</f>
        <v>124.32432432432432</v>
      </c>
      <c r="G6">
        <f>D6/E6</f>
        <v>151.35135135135135</v>
      </c>
    </row>
    <row r="11" spans="1:16" x14ac:dyDescent="0.25">
      <c r="C11" t="s">
        <v>11</v>
      </c>
      <c r="D11" t="s">
        <v>12</v>
      </c>
      <c r="E11" t="s">
        <v>13</v>
      </c>
      <c r="F11" t="s">
        <v>0</v>
      </c>
      <c r="G11" t="s">
        <v>2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P11" t="s">
        <v>23</v>
      </c>
    </row>
    <row r="12" spans="1:16" x14ac:dyDescent="0.25">
      <c r="B12" t="s">
        <v>14</v>
      </c>
      <c r="C12">
        <v>0</v>
      </c>
      <c r="D12">
        <v>0</v>
      </c>
      <c r="E12">
        <v>0</v>
      </c>
      <c r="F12">
        <v>338</v>
      </c>
      <c r="G12">
        <v>513</v>
      </c>
      <c r="H12">
        <v>356</v>
      </c>
      <c r="I12">
        <v>652</v>
      </c>
      <c r="J12">
        <f>F12*(1+(4*FLOOR(H12/10,1)/100))+I12</f>
        <v>1463.1999999999998</v>
      </c>
      <c r="K12">
        <f>G12*(1+(4*FLOOR(H12/10,1)/100))+I12</f>
        <v>1883.2</v>
      </c>
      <c r="L12">
        <f>(J12+K12)/2</f>
        <v>1673.1999999999998</v>
      </c>
    </row>
    <row r="13" spans="1:16" x14ac:dyDescent="0.25">
      <c r="B13" t="s">
        <v>18</v>
      </c>
      <c r="C13">
        <v>124</v>
      </c>
      <c r="D13">
        <v>140</v>
      </c>
      <c r="E13">
        <f>5*10</f>
        <v>50</v>
      </c>
      <c r="F13">
        <f>$F$12+68</f>
        <v>406</v>
      </c>
      <c r="G13">
        <f>$G$12+83</f>
        <v>596</v>
      </c>
      <c r="H13">
        <f>$H$12+E13</f>
        <v>406</v>
      </c>
      <c r="I13">
        <f>$I$12</f>
        <v>652</v>
      </c>
      <c r="J13">
        <f>F13*(1+(4*FLOOR(H13/10,1)/100))+I13</f>
        <v>1707.6000000000001</v>
      </c>
      <c r="K13">
        <f>G13*(1+(4*FLOOR(H13/10,1)/100))+I13</f>
        <v>2201.6000000000004</v>
      </c>
      <c r="L13">
        <f>(J13+K13)/2</f>
        <v>1954.6000000000004</v>
      </c>
      <c r="M13" t="s">
        <v>19</v>
      </c>
    </row>
    <row r="14" spans="1:16" x14ac:dyDescent="0.25">
      <c r="B14" t="s">
        <v>15</v>
      </c>
      <c r="C14">
        <v>144</v>
      </c>
      <c r="D14">
        <v>177</v>
      </c>
      <c r="E14">
        <f>5*10</f>
        <v>50</v>
      </c>
      <c r="F14">
        <f>$F$12+(C14*1.2)+$K$2</f>
        <v>597.59999999999991</v>
      </c>
      <c r="G14">
        <f>$G$12+(D14*1.2)+$L$2</f>
        <v>831.09999999999991</v>
      </c>
      <c r="H14">
        <f>$H$12+E14</f>
        <v>406</v>
      </c>
      <c r="I14">
        <f>$I$12</f>
        <v>652</v>
      </c>
      <c r="J14">
        <f>F14*(1+(4*FLOOR(H14/10,1)/100))+I14</f>
        <v>2205.7599999999998</v>
      </c>
      <c r="K14">
        <f>G14*(1+(4*FLOOR(H14/10,1)/100))+I14</f>
        <v>2812.8599999999997</v>
      </c>
      <c r="L14">
        <f>(J14+K14)/2</f>
        <v>2509.3099999999995</v>
      </c>
      <c r="M14" t="s">
        <v>20</v>
      </c>
    </row>
    <row r="15" spans="1:16" x14ac:dyDescent="0.25">
      <c r="B15" t="s">
        <v>16</v>
      </c>
      <c r="C15">
        <v>115</v>
      </c>
      <c r="D15">
        <v>133</v>
      </c>
      <c r="E15">
        <f>5*10+6</f>
        <v>56</v>
      </c>
      <c r="F15">
        <f>$F$12+(C15*1.2)+$K$2</f>
        <v>562.79999999999995</v>
      </c>
      <c r="G15">
        <f>$G$12+(D15*1.2)+$L$2</f>
        <v>778.3</v>
      </c>
      <c r="H15">
        <f>$H$12+E15</f>
        <v>412</v>
      </c>
      <c r="I15">
        <f>$I$12</f>
        <v>652</v>
      </c>
      <c r="J15">
        <f>F15*(1+(4*FLOOR(H15/10,1)/100))+I15</f>
        <v>2137.7919999999995</v>
      </c>
      <c r="K15">
        <f>G15*(1+(4*FLOOR(H15/10,1)/100))+I15</f>
        <v>2706.7119999999995</v>
      </c>
      <c r="L15">
        <f>(J15+K15)/2</f>
        <v>2422.2519999999995</v>
      </c>
      <c r="M15" t="s">
        <v>17</v>
      </c>
      <c r="P15">
        <f>L15/$L$14</f>
        <v>0.96530600045430814</v>
      </c>
    </row>
    <row r="16" spans="1:16" x14ac:dyDescent="0.25">
      <c r="B16" t="s">
        <v>21</v>
      </c>
      <c r="C16">
        <v>143</v>
      </c>
      <c r="D16">
        <v>137</v>
      </c>
      <c r="E16">
        <v>12.5</v>
      </c>
      <c r="F16">
        <f>$F$12+(C16*1.2)+$K$2</f>
        <v>596.4</v>
      </c>
      <c r="G16">
        <f>$G$12+(D16*1.2)+$L$2</f>
        <v>783.09999999999991</v>
      </c>
      <c r="H16">
        <f>$H$12+E16</f>
        <v>368.5</v>
      </c>
      <c r="I16">
        <f>$I$12</f>
        <v>652</v>
      </c>
      <c r="J16">
        <f>F16*(1+(4*FLOOR(H16/10,1)/100))+I16</f>
        <v>2107.2159999999999</v>
      </c>
      <c r="K16">
        <f>G16*(1+(4*FLOOR(H16/10,1)/100))+I16</f>
        <v>2562.7639999999997</v>
      </c>
      <c r="L16">
        <f>(J16+K16)/2</f>
        <v>2334.9899999999998</v>
      </c>
      <c r="M16" t="s">
        <v>22</v>
      </c>
      <c r="P16">
        <f>L16/$L$14</f>
        <v>0.93053070365957191</v>
      </c>
    </row>
    <row r="17" spans="2:16" x14ac:dyDescent="0.25">
      <c r="B17" t="s">
        <v>24</v>
      </c>
      <c r="C17">
        <v>122</v>
      </c>
      <c r="D17">
        <v>148</v>
      </c>
      <c r="E17">
        <v>6.6</v>
      </c>
      <c r="F17">
        <f>$F$12+(C17*1.2)+$K$2</f>
        <v>571.19999999999993</v>
      </c>
      <c r="G17">
        <f>$G$12+(D17*1.2)+$L$2</f>
        <v>796.3</v>
      </c>
      <c r="H17">
        <f>$H$12+E17</f>
        <v>362.6</v>
      </c>
      <c r="I17">
        <f>$I$12</f>
        <v>652</v>
      </c>
      <c r="J17">
        <f>F17*(1+(4*FLOOR(H17/10,1)/100))+I17</f>
        <v>2045.7279999999998</v>
      </c>
      <c r="K17">
        <f>G17*(1+(4*FLOOR(H17/10,1)/100))+I17</f>
        <v>2594.9719999999998</v>
      </c>
      <c r="L17">
        <f>(J17+K17)/2</f>
        <v>2320.35</v>
      </c>
      <c r="M17" t="s">
        <v>25</v>
      </c>
      <c r="P17">
        <f>L17/$L$14</f>
        <v>0.92469643049284478</v>
      </c>
    </row>
    <row r="18" spans="2:16" x14ac:dyDescent="0.25">
      <c r="B18" t="s">
        <v>26</v>
      </c>
      <c r="C18">
        <v>112</v>
      </c>
      <c r="D18">
        <v>136</v>
      </c>
      <c r="E18">
        <f>50+6.6</f>
        <v>56.6</v>
      </c>
      <c r="F18">
        <f>$F$12+(C18*1.2)+$K$2</f>
        <v>559.19999999999993</v>
      </c>
      <c r="G18">
        <f>$G$12+(D18*1.2)+$L$2</f>
        <v>781.90000000000009</v>
      </c>
      <c r="H18">
        <f>$H$12+E18</f>
        <v>412.6</v>
      </c>
      <c r="I18">
        <f>$I$12</f>
        <v>652</v>
      </c>
      <c r="J18">
        <f>F18*(1+(4*FLOOR(H18/10,1)/100))+I18</f>
        <v>2128.2879999999996</v>
      </c>
      <c r="K18">
        <f>G18*(1+(4*FLOOR(H18/10,1)/100))+I18</f>
        <v>2716.2159999999999</v>
      </c>
      <c r="L18">
        <f>(J18+K18)/2</f>
        <v>2422.2519999999995</v>
      </c>
      <c r="M18" t="s">
        <v>27</v>
      </c>
      <c r="P18">
        <f>L18/$L$14</f>
        <v>0.96530600045430814</v>
      </c>
    </row>
    <row r="19" spans="2:16" x14ac:dyDescent="0.25">
      <c r="B19" t="s">
        <v>28</v>
      </c>
      <c r="C19">
        <f>108+30</f>
        <v>138</v>
      </c>
      <c r="D19">
        <f>163+33</f>
        <v>196</v>
      </c>
      <c r="E19">
        <v>50</v>
      </c>
      <c r="F19">
        <f>$F$12+(C19*1.2)+$K$2</f>
        <v>590.4</v>
      </c>
      <c r="G19">
        <f>$G$12+(D19*1.2)+$L$2</f>
        <v>853.90000000000009</v>
      </c>
      <c r="H19">
        <f>$H$12+E19</f>
        <v>406</v>
      </c>
      <c r="I19">
        <f>$I$12</f>
        <v>652</v>
      </c>
      <c r="J19">
        <f>F19*(1+(4*FLOOR(H19/10,1)/100))+I19</f>
        <v>2187.04</v>
      </c>
      <c r="K19">
        <f>G19*(1+(4*FLOOR(H19/10,1)/100))+I19</f>
        <v>2872.1400000000003</v>
      </c>
      <c r="L19">
        <f>(J19+K19)/2</f>
        <v>2529.59</v>
      </c>
      <c r="M19" t="s">
        <v>29</v>
      </c>
      <c r="P19">
        <f>L19/$L$14</f>
        <v>1.0080819029932533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2017-04-17T21:10:15Z</dcterms:created>
  <dcterms:modified xsi:type="dcterms:W3CDTF">2017-04-17T23:49:05Z</dcterms:modified>
</cp:coreProperties>
</file>