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464ffcfb5c54c2/Website/keripo/gaming/vc/"/>
    </mc:Choice>
  </mc:AlternateContent>
  <xr:revisionPtr revIDLastSave="10" documentId="3783CD3240B6A35F11230D68B3345D229FCEA647" xr6:coauthVersionLast="24" xr6:coauthVersionMax="24" xr10:uidLastSave="{1E81778A-AA14-4E17-8A80-C46573A1E554}"/>
  <bookViews>
    <workbookView xWindow="0" yWindow="0" windowWidth="28800" windowHeight="12210" xr2:uid="{00000000-000D-0000-FFFF-FFFF00000000}"/>
  </bookViews>
  <sheets>
    <sheet name="Data" sheetId="1" r:id="rId1"/>
    <sheet name="Contributors" sheetId="2" r:id="rId2"/>
  </sheets>
  <definedNames>
    <definedName name="_xlnm._FilterDatabase" localSheetId="0" hidden="1">Data!$A$1:$H$368</definedName>
  </definedNames>
  <calcPr calcId="171026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6" i="1" l="1"/>
  <c r="F316" i="1"/>
  <c r="H316" i="1" s="1"/>
  <c r="G168" i="1"/>
  <c r="F168" i="1"/>
  <c r="G135" i="1"/>
  <c r="F135" i="1"/>
  <c r="H135" i="1" s="1"/>
  <c r="G116" i="1"/>
  <c r="F116" i="1"/>
  <c r="G89" i="1"/>
  <c r="F89" i="1"/>
  <c r="N116" i="1"/>
  <c r="N89" i="1"/>
  <c r="N168" i="1"/>
  <c r="N135" i="1"/>
  <c r="N316" i="1"/>
  <c r="G335" i="1"/>
  <c r="F335" i="1"/>
  <c r="G262" i="1"/>
  <c r="F262" i="1"/>
  <c r="G171" i="1"/>
  <c r="F171" i="1"/>
  <c r="G165" i="1"/>
  <c r="F165" i="1"/>
  <c r="G23" i="1"/>
  <c r="F23" i="1"/>
  <c r="F184" i="1"/>
  <c r="H368" i="1"/>
  <c r="H111" i="1"/>
  <c r="H338" i="1"/>
  <c r="H253" i="1"/>
  <c r="H241" i="1"/>
  <c r="H145" i="1"/>
  <c r="H310" i="1"/>
  <c r="H341" i="1"/>
  <c r="H125" i="1"/>
  <c r="H158" i="1"/>
  <c r="H270" i="1"/>
  <c r="H283" i="1"/>
  <c r="H119" i="1"/>
  <c r="H132" i="1"/>
  <c r="H256" i="1"/>
  <c r="H128" i="1"/>
  <c r="H161" i="1"/>
  <c r="H175" i="1"/>
  <c r="H92" i="1"/>
  <c r="H356" i="1"/>
  <c r="H138" i="1"/>
  <c r="H122" i="1"/>
  <c r="H294" i="1"/>
  <c r="H276" i="1"/>
  <c r="H116" i="1" l="1"/>
  <c r="H89" i="1"/>
  <c r="H168" i="1"/>
  <c r="F152" i="1"/>
  <c r="H152" i="1" s="1"/>
  <c r="F155" i="1"/>
  <c r="H155" i="1" s="1"/>
  <c r="F347" i="1"/>
  <c r="F282" i="1"/>
  <c r="H282" i="1" s="1"/>
  <c r="H347" i="1" l="1"/>
  <c r="H171" i="1"/>
  <c r="H165" i="1"/>
  <c r="H335" i="1"/>
  <c r="H262" i="1"/>
  <c r="F297" i="1" l="1"/>
  <c r="F244" i="1"/>
  <c r="F104" i="1"/>
  <c r="F98" i="1"/>
  <c r="F334" i="1"/>
  <c r="F293" i="1"/>
  <c r="F275" i="1"/>
  <c r="F154" i="1"/>
  <c r="F121" i="1"/>
  <c r="F90" i="1" l="1"/>
  <c r="H90" i="1" s="1"/>
  <c r="F200" i="1"/>
  <c r="F185" i="1"/>
  <c r="F140" i="1"/>
  <c r="F139" i="1"/>
  <c r="F166" i="1"/>
  <c r="F56" i="1"/>
  <c r="F210" i="1"/>
  <c r="F193" i="1"/>
  <c r="F49" i="1"/>
  <c r="F40" i="1"/>
  <c r="F31" i="1"/>
  <c r="H91" i="1" l="1"/>
  <c r="F286" i="1"/>
  <c r="F247" i="1"/>
  <c r="F313" i="1"/>
  <c r="F164" i="1"/>
  <c r="F131" i="1"/>
  <c r="F238" i="1"/>
  <c r="F213" i="1"/>
  <c r="F202" i="1"/>
  <c r="F191" i="1"/>
  <c r="F183" i="1"/>
  <c r="F237" i="1"/>
  <c r="F296" i="1"/>
  <c r="F243" i="1"/>
  <c r="F65" i="1"/>
  <c r="F33" i="1"/>
  <c r="F285" i="1"/>
  <c r="F246" i="1"/>
  <c r="F312" i="1"/>
  <c r="F360" i="1"/>
  <c r="F225" i="1"/>
  <c r="F333" i="1"/>
  <c r="F348" i="1"/>
  <c r="F163" i="1"/>
  <c r="F130" i="1"/>
  <c r="F295" i="1"/>
  <c r="F236" i="1"/>
  <c r="F242" i="1"/>
  <c r="F353" i="1"/>
  <c r="F344" i="1"/>
  <c r="F279" i="1"/>
  <c r="G273" i="1"/>
  <c r="F273" i="1"/>
  <c r="F245" i="1"/>
  <c r="F209" i="1"/>
  <c r="F179" i="1"/>
  <c r="F86" i="1"/>
  <c r="F322" i="1"/>
  <c r="F167" i="1"/>
  <c r="F228" i="1"/>
  <c r="F134" i="1"/>
  <c r="F311" i="1"/>
  <c r="F208" i="1"/>
  <c r="F178" i="1"/>
  <c r="F85" i="1"/>
  <c r="F351" i="1"/>
  <c r="F289" i="1"/>
  <c r="F277" i="1"/>
  <c r="F342" i="1"/>
  <c r="F330" i="1"/>
  <c r="F271" i="1"/>
  <c r="F257" i="1"/>
  <c r="F232" i="1"/>
  <c r="F221" i="1"/>
  <c r="F201" i="1"/>
  <c r="F148" i="1"/>
  <c r="F324" i="1"/>
  <c r="F300" i="1"/>
  <c r="F194" i="1"/>
  <c r="F190" i="1"/>
  <c r="F362" i="1"/>
  <c r="F304" i="1"/>
  <c r="F182" i="1"/>
  <c r="F141" i="1"/>
  <c r="F317" i="1"/>
  <c r="F217" i="1"/>
  <c r="F212" i="1"/>
  <c r="F186" i="1"/>
  <c r="F206" i="1"/>
  <c r="F83" i="1"/>
  <c r="F176" i="1"/>
  <c r="F99" i="1"/>
  <c r="F93" i="1"/>
  <c r="F74" i="1"/>
  <c r="F8" i="1"/>
  <c r="F189" i="1" l="1"/>
  <c r="F181" i="1"/>
  <c r="F211" i="1"/>
  <c r="H330" i="1" l="1"/>
  <c r="H331" i="1"/>
  <c r="F231" i="1"/>
  <c r="F142" i="1"/>
  <c r="F264" i="1"/>
  <c r="F187" i="1"/>
  <c r="F361" i="1"/>
  <c r="F226" i="1"/>
  <c r="F195" i="1"/>
  <c r="F149" i="1"/>
  <c r="F284" i="1" l="1"/>
  <c r="F207" i="1"/>
  <c r="F177" i="1"/>
  <c r="F84" i="1"/>
  <c r="F69" i="1"/>
  <c r="H104" i="1"/>
  <c r="H97" i="1"/>
  <c r="H367" i="1"/>
  <c r="H366" i="1"/>
  <c r="H365" i="1"/>
  <c r="H364" i="1"/>
  <c r="H363" i="1"/>
  <c r="H362" i="1"/>
  <c r="H361" i="1"/>
  <c r="H360" i="1"/>
  <c r="H355" i="1"/>
  <c r="H354" i="1"/>
  <c r="H353" i="1"/>
  <c r="H352" i="1"/>
  <c r="H351" i="1"/>
  <c r="H350" i="1"/>
  <c r="H349" i="1"/>
  <c r="H348" i="1"/>
  <c r="H346" i="1"/>
  <c r="H345" i="1"/>
  <c r="H344" i="1"/>
  <c r="H343" i="1"/>
  <c r="H342" i="1"/>
  <c r="H340" i="1"/>
  <c r="H339" i="1"/>
  <c r="F329" i="1"/>
  <c r="F328" i="1"/>
  <c r="H299" i="1"/>
  <c r="H230" i="1"/>
  <c r="F230" i="1"/>
  <c r="H160" i="1"/>
  <c r="H159" i="1"/>
  <c r="H157" i="1"/>
  <c r="H156" i="1"/>
  <c r="H154" i="1"/>
  <c r="H153" i="1"/>
  <c r="H151" i="1"/>
  <c r="H150" i="1"/>
  <c r="H144" i="1"/>
  <c r="H143" i="1"/>
  <c r="H137" i="1"/>
  <c r="H136" i="1"/>
  <c r="H134" i="1"/>
  <c r="H133" i="1"/>
  <c r="H131" i="1"/>
  <c r="H130" i="1"/>
  <c r="H129" i="1"/>
  <c r="H127" i="1"/>
  <c r="H126" i="1"/>
  <c r="H124" i="1"/>
  <c r="H123" i="1"/>
  <c r="H121" i="1"/>
  <c r="H120" i="1"/>
  <c r="H118" i="1"/>
  <c r="H117" i="1"/>
  <c r="H115" i="1"/>
  <c r="H114" i="1"/>
  <c r="H113" i="1"/>
  <c r="H112" i="1"/>
  <c r="H198" i="1"/>
  <c r="H197" i="1"/>
  <c r="H196" i="1"/>
  <c r="H195" i="1"/>
  <c r="H194" i="1"/>
  <c r="H193" i="1"/>
  <c r="H192" i="1"/>
  <c r="H191" i="1"/>
  <c r="H190" i="1"/>
  <c r="H189" i="1"/>
  <c r="H188" i="1"/>
  <c r="H183" i="1"/>
  <c r="H182" i="1"/>
  <c r="H181" i="1"/>
  <c r="H180" i="1"/>
  <c r="H179" i="1"/>
  <c r="H178" i="1"/>
  <c r="H177" i="1"/>
  <c r="H176" i="1"/>
  <c r="H174" i="1"/>
  <c r="H173" i="1"/>
  <c r="H172" i="1"/>
  <c r="H170" i="1"/>
  <c r="H169" i="1"/>
  <c r="H167" i="1"/>
  <c r="H166" i="1"/>
  <c r="H164" i="1"/>
  <c r="H163" i="1"/>
  <c r="H162" i="1"/>
  <c r="H233" i="1"/>
  <c r="H232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66" i="1"/>
  <c r="H265" i="1"/>
  <c r="H264" i="1"/>
  <c r="H263" i="1"/>
  <c r="H261" i="1"/>
  <c r="H260" i="1"/>
  <c r="H259" i="1"/>
  <c r="H258" i="1"/>
  <c r="H257" i="1"/>
  <c r="H255" i="1"/>
  <c r="H254" i="1"/>
  <c r="H252" i="1"/>
  <c r="H251" i="1"/>
  <c r="H250" i="1"/>
  <c r="H249" i="1"/>
  <c r="H248" i="1"/>
  <c r="H247" i="1"/>
  <c r="H246" i="1"/>
  <c r="H245" i="1"/>
  <c r="H240" i="1"/>
  <c r="H239" i="1"/>
  <c r="H238" i="1"/>
  <c r="H237" i="1"/>
  <c r="H236" i="1"/>
  <c r="H235" i="1"/>
  <c r="H234" i="1"/>
  <c r="H298" i="1"/>
  <c r="H297" i="1"/>
  <c r="H296" i="1"/>
  <c r="H295" i="1"/>
  <c r="H293" i="1"/>
  <c r="H292" i="1"/>
  <c r="H291" i="1"/>
  <c r="H290" i="1"/>
  <c r="H289" i="1"/>
  <c r="H288" i="1"/>
  <c r="H287" i="1"/>
  <c r="H286" i="1"/>
  <c r="H285" i="1"/>
  <c r="H284" i="1"/>
  <c r="H281" i="1"/>
  <c r="H280" i="1"/>
  <c r="H279" i="1"/>
  <c r="H278" i="1"/>
  <c r="H277" i="1"/>
  <c r="H275" i="1"/>
  <c r="H274" i="1"/>
  <c r="H273" i="1"/>
  <c r="H272" i="1"/>
  <c r="H271" i="1"/>
  <c r="H269" i="1"/>
  <c r="H268" i="1"/>
  <c r="H267" i="1"/>
  <c r="H13" i="1"/>
  <c r="H17" i="1"/>
  <c r="H19" i="1"/>
  <c r="H7" i="1"/>
  <c r="H10" i="1"/>
  <c r="H11" i="1"/>
  <c r="H16" i="1"/>
  <c r="H6" i="1"/>
  <c r="H9" i="1"/>
  <c r="H18" i="1"/>
  <c r="H15" i="1"/>
  <c r="H8" i="1"/>
  <c r="H67" i="1"/>
  <c r="H68" i="1"/>
  <c r="H69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71" i="1"/>
  <c r="H72" i="1"/>
  <c r="H73" i="1"/>
  <c r="I366" i="1" s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93" i="1"/>
  <c r="H94" i="1"/>
  <c r="H95" i="1"/>
  <c r="H96" i="1"/>
  <c r="H98" i="1"/>
  <c r="H99" i="1"/>
  <c r="H100" i="1"/>
  <c r="H101" i="1"/>
  <c r="H102" i="1"/>
  <c r="H103" i="1"/>
  <c r="H105" i="1"/>
  <c r="H106" i="1"/>
  <c r="H107" i="1"/>
  <c r="H300" i="1"/>
  <c r="H301" i="1"/>
  <c r="H302" i="1"/>
  <c r="H303" i="1"/>
  <c r="H304" i="1"/>
  <c r="H305" i="1"/>
  <c r="H306" i="1"/>
  <c r="H307" i="1"/>
  <c r="H308" i="1"/>
  <c r="H309" i="1"/>
  <c r="H317" i="1"/>
  <c r="H318" i="1"/>
  <c r="H319" i="1"/>
  <c r="H320" i="1"/>
  <c r="H321" i="1"/>
  <c r="H322" i="1"/>
  <c r="H323" i="1"/>
  <c r="H324" i="1"/>
  <c r="H325" i="1"/>
  <c r="H326" i="1"/>
  <c r="H327" i="1"/>
  <c r="H336" i="1"/>
  <c r="H337" i="1"/>
  <c r="H109" i="1"/>
  <c r="H186" i="1"/>
  <c r="H141" i="1"/>
  <c r="H148" i="1"/>
  <c r="H201" i="1"/>
  <c r="H110" i="1"/>
  <c r="H149" i="1"/>
  <c r="H187" i="1"/>
  <c r="H142" i="1"/>
  <c r="H202" i="1"/>
  <c r="H146" i="1"/>
  <c r="H184" i="1"/>
  <c r="H139" i="1"/>
  <c r="H140" i="1"/>
  <c r="H147" i="1"/>
  <c r="H199" i="1"/>
  <c r="H185" i="1"/>
  <c r="H200" i="1"/>
  <c r="I338" i="1" s="1"/>
  <c r="H108" i="1"/>
  <c r="H357" i="1"/>
  <c r="H311" i="1"/>
  <c r="H358" i="1"/>
  <c r="H332" i="1"/>
  <c r="H242" i="1"/>
  <c r="H333" i="1"/>
  <c r="H314" i="1"/>
  <c r="H328" i="1"/>
  <c r="H312" i="1"/>
  <c r="H359" i="1"/>
  <c r="H243" i="1"/>
  <c r="H315" i="1"/>
  <c r="H329" i="1"/>
  <c r="H231" i="1"/>
  <c r="H334" i="1"/>
  <c r="H244" i="1"/>
  <c r="H313" i="1"/>
  <c r="H14" i="1"/>
  <c r="H70" i="1"/>
  <c r="H44" i="1"/>
  <c r="H43" i="1"/>
  <c r="H20" i="1"/>
  <c r="H12" i="1"/>
  <c r="H3" i="1"/>
  <c r="H4" i="1"/>
  <c r="H5" i="1"/>
  <c r="H2" i="1"/>
  <c r="I1" i="1"/>
  <c r="I368" i="1" l="1"/>
  <c r="I335" i="1"/>
  <c r="I344" i="1"/>
  <c r="I352" i="1"/>
  <c r="I356" i="1"/>
  <c r="I337" i="1"/>
  <c r="I359" i="1"/>
  <c r="I339" i="1"/>
  <c r="I342" i="1"/>
  <c r="I340" i="1"/>
  <c r="I361" i="1"/>
  <c r="I333" i="1"/>
  <c r="I345" i="1"/>
  <c r="I357" i="1"/>
  <c r="I355" i="1"/>
  <c r="I332" i="1"/>
  <c r="I358" i="1"/>
  <c r="I354" i="1"/>
  <c r="I348" i="1"/>
  <c r="I349" i="1"/>
  <c r="I364" i="1"/>
  <c r="I347" i="1"/>
  <c r="I341" i="1"/>
  <c r="I360" i="1"/>
  <c r="I353" i="1"/>
  <c r="I363" i="1"/>
  <c r="I362" i="1"/>
  <c r="I334" i="1"/>
  <c r="I365" i="1"/>
  <c r="I350" i="1"/>
  <c r="I367" i="1"/>
  <c r="I346" i="1"/>
  <c r="I351" i="1"/>
  <c r="I168" i="1"/>
  <c r="I343" i="1"/>
  <c r="I325" i="1"/>
  <c r="I336" i="1"/>
  <c r="I80" i="1"/>
  <c r="I204" i="1"/>
  <c r="I11" i="1"/>
  <c r="I309" i="1"/>
  <c r="I32" i="1"/>
  <c r="I301" i="1"/>
  <c r="I171" i="1"/>
  <c r="I108" i="1"/>
  <c r="I255" i="1"/>
  <c r="I144" i="1"/>
  <c r="I160" i="1"/>
  <c r="I66" i="1"/>
  <c r="I226" i="1"/>
  <c r="I4" i="1"/>
  <c r="I317" i="1"/>
  <c r="I88" i="1"/>
  <c r="I68" i="1"/>
  <c r="I49" i="1"/>
  <c r="I292" i="1"/>
  <c r="I233" i="1"/>
  <c r="I242" i="1"/>
  <c r="I328" i="1"/>
  <c r="I247" i="1"/>
  <c r="I206" i="1"/>
  <c r="I59" i="1"/>
  <c r="I105" i="1"/>
  <c r="I303" i="1"/>
  <c r="I148" i="1"/>
  <c r="I64" i="1"/>
  <c r="I18" i="1"/>
  <c r="I248" i="1"/>
  <c r="I56" i="1"/>
  <c r="I48" i="1"/>
  <c r="I225" i="1"/>
  <c r="I5" i="1"/>
  <c r="I101" i="1"/>
  <c r="I302" i="1"/>
  <c r="I212" i="1"/>
  <c r="I254" i="1"/>
  <c r="I304" i="1"/>
  <c r="I22" i="1"/>
  <c r="I322" i="1"/>
  <c r="I280" i="1"/>
  <c r="I262" i="1"/>
  <c r="I224" i="1"/>
  <c r="I58" i="1"/>
  <c r="I65" i="1"/>
  <c r="I20" i="1"/>
  <c r="I61" i="1"/>
  <c r="I126" i="1"/>
  <c r="I40" i="1"/>
  <c r="I7" i="1"/>
  <c r="I263" i="1"/>
  <c r="I198" i="1"/>
  <c r="I167" i="1"/>
  <c r="I44" i="1"/>
  <c r="I161" i="1"/>
  <c r="I130" i="1"/>
  <c r="I60" i="1"/>
  <c r="I52" i="1"/>
  <c r="I35" i="1"/>
  <c r="I10" i="1"/>
  <c r="I145" i="1"/>
  <c r="I119" i="1"/>
  <c r="I310" i="1"/>
  <c r="I318" i="1"/>
  <c r="I51" i="1"/>
  <c r="I25" i="1"/>
  <c r="I214" i="1"/>
  <c r="I146" i="1"/>
  <c r="I112" i="1"/>
  <c r="I120" i="1"/>
  <c r="I311" i="1"/>
  <c r="I41" i="1"/>
  <c r="I215" i="1"/>
  <c r="I154" i="1"/>
  <c r="I121" i="1"/>
  <c r="I31" i="1"/>
  <c r="I23" i="1"/>
  <c r="I227" i="1"/>
  <c r="I147" i="1"/>
  <c r="I155" i="1"/>
  <c r="I188" i="1"/>
  <c r="I12" i="1"/>
  <c r="I321" i="1"/>
  <c r="I45" i="1"/>
  <c r="I258" i="1"/>
  <c r="I299" i="1"/>
  <c r="I93" i="1"/>
  <c r="I218" i="1"/>
  <c r="I324" i="1"/>
  <c r="I100" i="1"/>
  <c r="I114" i="1"/>
  <c r="I106" i="1"/>
  <c r="I241" i="1"/>
  <c r="I133" i="1"/>
  <c r="I131" i="1"/>
  <c r="I134" i="1"/>
  <c r="I300" i="1"/>
  <c r="I234" i="1"/>
  <c r="I298" i="1"/>
  <c r="I72" i="1"/>
  <c r="I181" i="1"/>
  <c r="I164" i="1"/>
  <c r="I189" i="1"/>
  <c r="I237" i="1"/>
  <c r="I222" i="1"/>
  <c r="I94" i="1"/>
  <c r="I82" i="1"/>
  <c r="I295" i="1"/>
  <c r="I287" i="1"/>
  <c r="I284" i="1"/>
  <c r="I275" i="1"/>
  <c r="I157" i="1"/>
  <c r="I139" i="1"/>
  <c r="I179" i="1"/>
  <c r="I182" i="1"/>
  <c r="I291" i="1"/>
  <c r="I278" i="1"/>
  <c r="I91" i="1"/>
  <c r="I209" i="1"/>
  <c r="I71" i="1"/>
  <c r="I293" i="1"/>
  <c r="I235" i="1"/>
  <c r="I113" i="1"/>
  <c r="I107" i="1"/>
  <c r="I177" i="1"/>
  <c r="I282" i="1"/>
  <c r="I270" i="1"/>
  <c r="I166" i="1"/>
  <c r="I216" i="1"/>
  <c r="I132" i="1"/>
  <c r="I272" i="1"/>
  <c r="I104" i="1"/>
  <c r="I256" i="1"/>
  <c r="I286" i="1"/>
  <c r="I297" i="1"/>
  <c r="I289" i="1"/>
  <c r="I276" i="1"/>
  <c r="I81" i="1"/>
  <c r="I165" i="1"/>
  <c r="I159" i="1"/>
  <c r="I243" i="1"/>
  <c r="I264" i="1"/>
  <c r="I86" i="1"/>
  <c r="I79" i="1"/>
  <c r="I67" i="1"/>
  <c r="I249" i="1"/>
  <c r="I217" i="1"/>
  <c r="I228" i="1"/>
  <c r="I266" i="1"/>
  <c r="I140" i="1"/>
  <c r="I305" i="1"/>
  <c r="I313" i="1"/>
  <c r="I84" i="1"/>
  <c r="I77" i="1"/>
  <c r="I251" i="1"/>
  <c r="I103" i="1"/>
  <c r="I90" i="1"/>
  <c r="I28" i="1"/>
  <c r="I252" i="1"/>
  <c r="I260" i="1"/>
  <c r="I268" i="1"/>
  <c r="I190" i="1"/>
  <c r="I223" i="1"/>
  <c r="I95" i="1"/>
  <c r="I83" i="1"/>
  <c r="I75" i="1"/>
  <c r="I37" i="1"/>
  <c r="I29" i="1"/>
  <c r="I16" i="1"/>
  <c r="I253" i="1"/>
  <c r="I196" i="1"/>
  <c r="I69" i="1"/>
  <c r="I73" i="1"/>
  <c r="I283" i="1"/>
  <c r="I42" i="1"/>
  <c r="I199" i="1"/>
  <c r="I3" i="1"/>
  <c r="I137" i="1"/>
  <c r="I290" i="1"/>
  <c r="I87" i="1"/>
  <c r="I76" i="1"/>
  <c r="I62" i="1"/>
  <c r="I55" i="1"/>
  <c r="I46" i="1"/>
  <c r="I30" i="1"/>
  <c r="I9" i="1"/>
  <c r="I230" i="1"/>
  <c r="I244" i="1"/>
  <c r="I152" i="1"/>
  <c r="I127" i="1"/>
  <c r="I180" i="1"/>
  <c r="I296" i="1"/>
  <c r="I34" i="1"/>
  <c r="I70" i="1"/>
  <c r="I221" i="1"/>
  <c r="I102" i="1"/>
  <c r="I173" i="1"/>
  <c r="I329" i="1"/>
  <c r="I183" i="1"/>
  <c r="I43" i="1"/>
  <c r="I128" i="1"/>
  <c r="I294" i="1"/>
  <c r="I122" i="1"/>
  <c r="I2" i="1"/>
  <c r="I285" i="1"/>
  <c r="I279" i="1"/>
  <c r="I78" i="1"/>
  <c r="I50" i="1"/>
  <c r="I33" i="1"/>
  <c r="I236" i="1"/>
  <c r="I200" i="1"/>
  <c r="I38" i="1"/>
  <c r="I17" i="1"/>
  <c r="I149" i="1"/>
  <c r="I125" i="1"/>
  <c r="I96" i="1"/>
  <c r="I97" i="1"/>
  <c r="I111" i="1"/>
  <c r="I205" i="1"/>
  <c r="I85" i="1"/>
  <c r="I57" i="1"/>
  <c r="I39" i="1"/>
  <c r="I24" i="1"/>
  <c r="I15" i="1"/>
  <c r="I19" i="1"/>
  <c r="I257" i="1"/>
  <c r="I265" i="1"/>
  <c r="I184" i="1"/>
  <c r="I194" i="1"/>
  <c r="I208" i="1"/>
  <c r="I150" i="1"/>
  <c r="I156" i="1"/>
  <c r="I172" i="1"/>
  <c r="I178" i="1"/>
  <c r="I116" i="1"/>
  <c r="I123" i="1"/>
  <c r="I138" i="1"/>
  <c r="I211" i="1"/>
  <c r="I312" i="1"/>
  <c r="I323" i="1"/>
  <c r="I250" i="1"/>
  <c r="I229" i="1"/>
  <c r="I185" i="1"/>
  <c r="I191" i="1"/>
  <c r="I201" i="1"/>
  <c r="I169" i="1"/>
  <c r="I115" i="1"/>
  <c r="I207" i="1"/>
  <c r="I98" i="1"/>
  <c r="I135" i="1"/>
  <c r="I277" i="1"/>
  <c r="I36" i="1"/>
  <c r="I21" i="1"/>
  <c r="I13" i="1"/>
  <c r="I259" i="1"/>
  <c r="I267" i="1"/>
  <c r="I219" i="1"/>
  <c r="I238" i="1"/>
  <c r="I186" i="1"/>
  <c r="I192" i="1"/>
  <c r="I202" i="1"/>
  <c r="I210" i="1"/>
  <c r="I151" i="1"/>
  <c r="I158" i="1"/>
  <c r="I170" i="1"/>
  <c r="I109" i="1"/>
  <c r="I118" i="1"/>
  <c r="I124" i="1"/>
  <c r="I141" i="1"/>
  <c r="I314" i="1"/>
  <c r="I326" i="1"/>
  <c r="I319" i="1"/>
  <c r="I63" i="1"/>
  <c r="I54" i="1"/>
  <c r="I47" i="1"/>
  <c r="I6" i="1"/>
  <c r="I220" i="1"/>
  <c r="I231" i="1"/>
  <c r="I239" i="1"/>
  <c r="I195" i="1"/>
  <c r="I203" i="1"/>
  <c r="I213" i="1"/>
  <c r="I162" i="1"/>
  <c r="I175" i="1"/>
  <c r="I110" i="1"/>
  <c r="I117" i="1"/>
  <c r="I143" i="1"/>
  <c r="I307" i="1"/>
  <c r="I315" i="1"/>
  <c r="I327" i="1"/>
  <c r="I14" i="1"/>
  <c r="I288" i="1"/>
  <c r="I74" i="1"/>
  <c r="I53" i="1"/>
  <c r="I245" i="1"/>
  <c r="I269" i="1"/>
  <c r="I240" i="1"/>
  <c r="I187" i="1"/>
  <c r="I153" i="1"/>
  <c r="I163" i="1"/>
  <c r="I176" i="1"/>
  <c r="I142" i="1"/>
  <c r="I308" i="1"/>
  <c r="I316" i="1"/>
  <c r="I320" i="1"/>
  <c r="I274" i="1"/>
  <c r="I89" i="1"/>
  <c r="I26" i="1"/>
  <c r="I27" i="1"/>
  <c r="I197" i="1"/>
  <c r="I136" i="1"/>
  <c r="I273" i="1"/>
  <c r="I330" i="1"/>
  <c r="I8" i="1"/>
  <c r="I193" i="1"/>
  <c r="I174" i="1"/>
  <c r="I129" i="1"/>
  <c r="I331" i="1"/>
  <c r="I306" i="1"/>
  <c r="I232" i="1"/>
  <c r="I99" i="1"/>
  <c r="I92" i="1"/>
  <c r="I271" i="1"/>
  <c r="I281" i="1"/>
  <c r="I246" i="1"/>
  <c r="I261" i="1"/>
</calcChain>
</file>

<file path=xl/sharedStrings.xml><?xml version="1.0" encoding="utf-8"?>
<sst xmlns="http://schemas.openxmlformats.org/spreadsheetml/2006/main" count="1293" uniqueCount="294">
  <si>
    <t>24-3</t>
  </si>
  <si>
    <t>Orb</t>
  </si>
  <si>
    <t>Location</t>
  </si>
  <si>
    <t>Cost</t>
  </si>
  <si>
    <t>Runs</t>
  </si>
  <si>
    <t>Drops</t>
  </si>
  <si>
    <t>Cost Per</t>
  </si>
  <si>
    <t>13-1</t>
  </si>
  <si>
    <t>8-5</t>
  </si>
  <si>
    <t>7-4</t>
  </si>
  <si>
    <t>24-4</t>
  </si>
  <si>
    <t>13-2</t>
  </si>
  <si>
    <t>8-3</t>
  </si>
  <si>
    <t>8-2</t>
  </si>
  <si>
    <t>23-4</t>
  </si>
  <si>
    <t>13-4</t>
  </si>
  <si>
    <t>8-4</t>
  </si>
  <si>
    <t>7-3</t>
  </si>
  <si>
    <t>16-5</t>
  </si>
  <si>
    <t>22-4</t>
  </si>
  <si>
    <t>25-4</t>
  </si>
  <si>
    <t>19-5</t>
  </si>
  <si>
    <t>24-1</t>
  </si>
  <si>
    <t>20-5</t>
  </si>
  <si>
    <t>19-2</t>
  </si>
  <si>
    <t>23-1</t>
  </si>
  <si>
    <t>Rarity</t>
  </si>
  <si>
    <t>3-4</t>
  </si>
  <si>
    <t>6-2</t>
  </si>
  <si>
    <t>7-1</t>
  </si>
  <si>
    <t>25-5</t>
  </si>
  <si>
    <t>14-1</t>
  </si>
  <si>
    <t>15-2</t>
  </si>
  <si>
    <t>22-1</t>
  </si>
  <si>
    <t>Champion</t>
  </si>
  <si>
    <t>Fullmoon</t>
  </si>
  <si>
    <t>Thunder</t>
  </si>
  <si>
    <t>Star</t>
  </si>
  <si>
    <t>Moon</t>
  </si>
  <si>
    <t>Meteor</t>
  </si>
  <si>
    <t>Verdfruit</t>
  </si>
  <si>
    <t>Pride</t>
  </si>
  <si>
    <t>Samurai</t>
  </si>
  <si>
    <t>Wave</t>
  </si>
  <si>
    <t>Phoenix</t>
  </si>
  <si>
    <t>14-5</t>
  </si>
  <si>
    <t>21-2</t>
  </si>
  <si>
    <t>26-4</t>
  </si>
  <si>
    <t>Hircus</t>
  </si>
  <si>
    <t>9-1</t>
  </si>
  <si>
    <t>12-5</t>
  </si>
  <si>
    <t>21-4</t>
  </si>
  <si>
    <t>Saturn</t>
  </si>
  <si>
    <t>16-4</t>
  </si>
  <si>
    <t>18-5</t>
  </si>
  <si>
    <t>25-1</t>
  </si>
  <si>
    <t>Agility</t>
  </si>
  <si>
    <t>1-2</t>
  </si>
  <si>
    <t>Earth</t>
  </si>
  <si>
    <t>1-1</t>
  </si>
  <si>
    <t>Eye</t>
  </si>
  <si>
    <t>Fang</t>
  </si>
  <si>
    <t>Forsaken</t>
  </si>
  <si>
    <t>2-3</t>
  </si>
  <si>
    <t>Fruit</t>
  </si>
  <si>
    <t>4-5</t>
  </si>
  <si>
    <t>Guard</t>
  </si>
  <si>
    <t>2-1</t>
  </si>
  <si>
    <t>Hide</t>
  </si>
  <si>
    <t>Life</t>
  </si>
  <si>
    <t>2-2</t>
  </si>
  <si>
    <t>Magic</t>
  </si>
  <si>
    <t>Power</t>
  </si>
  <si>
    <t>1-3</t>
  </si>
  <si>
    <t>Sea</t>
  </si>
  <si>
    <t>Shell</t>
  </si>
  <si>
    <t>3-1</t>
  </si>
  <si>
    <t>Shooting</t>
  </si>
  <si>
    <t>Sky</t>
  </si>
  <si>
    <t>Spirit</t>
  </si>
  <si>
    <t>Wing</t>
  </si>
  <si>
    <t>0-White</t>
  </si>
  <si>
    <t>1-Green</t>
  </si>
  <si>
    <t>2-Blue</t>
  </si>
  <si>
    <t>3-Purple</t>
  </si>
  <si>
    <t>Assassin</t>
  </si>
  <si>
    <t>Bear</t>
  </si>
  <si>
    <t>Bluefruit</t>
  </si>
  <si>
    <t>Boar</t>
  </si>
  <si>
    <t>Bull</t>
  </si>
  <si>
    <t>Butterfly</t>
  </si>
  <si>
    <t>Cat</t>
  </si>
  <si>
    <t>Colt</t>
  </si>
  <si>
    <t>Eagle</t>
  </si>
  <si>
    <t>Fox</t>
  </si>
  <si>
    <t>Goat</t>
  </si>
  <si>
    <t>Hawk</t>
  </si>
  <si>
    <t>Hunter</t>
  </si>
  <si>
    <t>Jester</t>
  </si>
  <si>
    <t>Knight</t>
  </si>
  <si>
    <t>Lion</t>
  </si>
  <si>
    <t>Lizard</t>
  </si>
  <si>
    <t>Mage</t>
  </si>
  <si>
    <t>Peacock</t>
  </si>
  <si>
    <t>Priest</t>
  </si>
  <si>
    <t>Raven</t>
  </si>
  <si>
    <t>Redfruit</t>
  </si>
  <si>
    <t>Scorpion</t>
  </si>
  <si>
    <t>Snake</t>
  </si>
  <si>
    <t>Spider</t>
  </si>
  <si>
    <t>Squirrel</t>
  </si>
  <si>
    <t>Stag</t>
  </si>
  <si>
    <t>Steed</t>
  </si>
  <si>
    <t>Thief</t>
  </si>
  <si>
    <t>Warrior</t>
  </si>
  <si>
    <t>Whale</t>
  </si>
  <si>
    <t>Wolf</t>
  </si>
  <si>
    <t>Wyrm</t>
  </si>
  <si>
    <t>2-4</t>
  </si>
  <si>
    <t>3-3</t>
  </si>
  <si>
    <t>11-3</t>
  </si>
  <si>
    <t>6-1</t>
  </si>
  <si>
    <t>7-2</t>
  </si>
  <si>
    <t>5-3</t>
  </si>
  <si>
    <t>12-3</t>
  </si>
  <si>
    <t>4-3</t>
  </si>
  <si>
    <t>11-4</t>
  </si>
  <si>
    <t>4-1</t>
  </si>
  <si>
    <t>5-2</t>
  </si>
  <si>
    <t>4-2</t>
  </si>
  <si>
    <t>12-4</t>
  </si>
  <si>
    <t>4-4</t>
  </si>
  <si>
    <t>21-1</t>
  </si>
  <si>
    <t>12-1</t>
  </si>
  <si>
    <t>11-5</t>
  </si>
  <si>
    <t>2-5</t>
  </si>
  <si>
    <t>5-4</t>
  </si>
  <si>
    <t>11-2</t>
  </si>
  <si>
    <t>10-5</t>
  </si>
  <si>
    <t>3-2</t>
  </si>
  <si>
    <t>9-2</t>
  </si>
  <si>
    <t>6-3</t>
  </si>
  <si>
    <t>6-4</t>
  </si>
  <si>
    <t>5-1</t>
  </si>
  <si>
    <t>12-2</t>
  </si>
  <si>
    <t>11-1</t>
  </si>
  <si>
    <t>10-1</t>
  </si>
  <si>
    <t>Anguis</t>
  </si>
  <si>
    <t>20-2</t>
  </si>
  <si>
    <t>26-3</t>
  </si>
  <si>
    <t>Aper</t>
  </si>
  <si>
    <t>20-4</t>
  </si>
  <si>
    <t>Aquila</t>
  </si>
  <si>
    <t>19-1</t>
  </si>
  <si>
    <t>26-1</t>
  </si>
  <si>
    <t>Bluewyrm</t>
  </si>
  <si>
    <t>6-5</t>
  </si>
  <si>
    <t>13-5</t>
  </si>
  <si>
    <t>15-5</t>
  </si>
  <si>
    <t>Cervus</t>
  </si>
  <si>
    <t>Dawnmist</t>
  </si>
  <si>
    <t>5-5</t>
  </si>
  <si>
    <t>9-4</t>
  </si>
  <si>
    <t>10-2</t>
  </si>
  <si>
    <t>10-4</t>
  </si>
  <si>
    <t>24-2</t>
  </si>
  <si>
    <t>Duskmist</t>
  </si>
  <si>
    <t>9-3</t>
  </si>
  <si>
    <t>9-5</t>
  </si>
  <si>
    <t>10-3</t>
  </si>
  <si>
    <t>Falco</t>
  </si>
  <si>
    <t>26-2</t>
  </si>
  <si>
    <t>Kitsune</t>
  </si>
  <si>
    <t>19-3</t>
  </si>
  <si>
    <t>Lacerta</t>
  </si>
  <si>
    <t>22-2</t>
  </si>
  <si>
    <t>Luxeye</t>
  </si>
  <si>
    <t>25-3</t>
  </si>
  <si>
    <t>Luxfang</t>
  </si>
  <si>
    <t>Luxland</t>
  </si>
  <si>
    <t>15-1</t>
  </si>
  <si>
    <t>Luxsea</t>
  </si>
  <si>
    <t>Luxshell</t>
  </si>
  <si>
    <t>15-4</t>
  </si>
  <si>
    <t>18-2</t>
  </si>
  <si>
    <t>Luxsky</t>
  </si>
  <si>
    <t>15-3</t>
  </si>
  <si>
    <t>Luxwing</t>
  </si>
  <si>
    <t>25-2</t>
  </si>
  <si>
    <t>Moby</t>
  </si>
  <si>
    <t>22-3</t>
  </si>
  <si>
    <t>Noxeye</t>
  </si>
  <si>
    <t>Noxfang</t>
  </si>
  <si>
    <t>Noxland</t>
  </si>
  <si>
    <t>Noxsea</t>
  </si>
  <si>
    <t>Noxshell</t>
  </si>
  <si>
    <t>Noxsky</t>
  </si>
  <si>
    <t>Noxwing</t>
  </si>
  <si>
    <t>Pavo</t>
  </si>
  <si>
    <t>Redwyrm</t>
  </si>
  <si>
    <t>Spring</t>
  </si>
  <si>
    <t>Storm</t>
  </si>
  <si>
    <t>7-5</t>
  </si>
  <si>
    <t>13-3</t>
  </si>
  <si>
    <t>Sun</t>
  </si>
  <si>
    <t>8-1</t>
  </si>
  <si>
    <t>Taurus</t>
  </si>
  <si>
    <t>20-3</t>
  </si>
  <si>
    <t>Ursus</t>
  </si>
  <si>
    <t>20-1</t>
  </si>
  <si>
    <t>Verdwyrm</t>
  </si>
  <si>
    <t>Wind</t>
  </si>
  <si>
    <t>Aurora</t>
  </si>
  <si>
    <t>14-2</t>
  </si>
  <si>
    <t>Berserker</t>
  </si>
  <si>
    <t>17-2</t>
  </si>
  <si>
    <t>Bishop</t>
  </si>
  <si>
    <t>17-3</t>
  </si>
  <si>
    <t>Blackwyrm</t>
  </si>
  <si>
    <t>19-4</t>
  </si>
  <si>
    <t>Blizzard</t>
  </si>
  <si>
    <t>Dragoon</t>
  </si>
  <si>
    <t>17-4</t>
  </si>
  <si>
    <t>Eclipse</t>
  </si>
  <si>
    <t>Envy</t>
  </si>
  <si>
    <t>23-2</t>
  </si>
  <si>
    <t>Ghost</t>
  </si>
  <si>
    <t>Glacier</t>
  </si>
  <si>
    <t>Gluttony</t>
  </si>
  <si>
    <t>23-3</t>
  </si>
  <si>
    <t>Greed</t>
  </si>
  <si>
    <t>Jupiter</t>
  </si>
  <si>
    <t>14-3</t>
  </si>
  <si>
    <t>16-1</t>
  </si>
  <si>
    <t>18-3</t>
  </si>
  <si>
    <t>King</t>
  </si>
  <si>
    <t>Lava</t>
  </si>
  <si>
    <t>Lust</t>
  </si>
  <si>
    <t>Mars</t>
  </si>
  <si>
    <t>16-2</t>
  </si>
  <si>
    <t>16-3</t>
  </si>
  <si>
    <t>18-1</t>
  </si>
  <si>
    <t>Mercury</t>
  </si>
  <si>
    <t>14-4</t>
  </si>
  <si>
    <t>Mermaid</t>
  </si>
  <si>
    <t>Miko</t>
  </si>
  <si>
    <t>Neptune</t>
  </si>
  <si>
    <t>18-4</t>
  </si>
  <si>
    <t>Newmoon</t>
  </si>
  <si>
    <t>Ninja</t>
  </si>
  <si>
    <t>Otho</t>
  </si>
  <si>
    <t>17-1</t>
  </si>
  <si>
    <t>21-3</t>
  </si>
  <si>
    <t>Paladin</t>
  </si>
  <si>
    <t>Pegasus</t>
  </si>
  <si>
    <t>Prophet</t>
  </si>
  <si>
    <t>Quicksand</t>
  </si>
  <si>
    <t>Sage</t>
  </si>
  <si>
    <t>Sloth</t>
  </si>
  <si>
    <t>Unicorn</t>
  </si>
  <si>
    <t>17-5</t>
  </si>
  <si>
    <t>Uranus</t>
  </si>
  <si>
    <t>Valor</t>
  </si>
  <si>
    <t>Venus</t>
  </si>
  <si>
    <t>Whitewyrm</t>
  </si>
  <si>
    <t>Witch</t>
  </si>
  <si>
    <t>Wrath</t>
  </si>
  <si>
    <t>Keripo</t>
  </si>
  <si>
    <t>lolfreewins</t>
  </si>
  <si>
    <t>keripo</t>
  </si>
  <si>
    <t>Salix</t>
  </si>
  <si>
    <t>ToEatIsToBecomeOne</t>
  </si>
  <si>
    <t>Handle</t>
  </si>
  <si>
    <t>Reddit</t>
  </si>
  <si>
    <t>Data contributors</t>
  </si>
  <si>
    <t>Data</t>
  </si>
  <si>
    <t>Lany</t>
  </si>
  <si>
    <t>Done</t>
  </si>
  <si>
    <t>x</t>
  </si>
  <si>
    <t>fenrisvc</t>
  </si>
  <si>
    <t>Fenris</t>
  </si>
  <si>
    <t>Corvus</t>
  </si>
  <si>
    <t>27-3</t>
  </si>
  <si>
    <t>27-2</t>
  </si>
  <si>
    <t>28-4</t>
  </si>
  <si>
    <t>27-1</t>
  </si>
  <si>
    <t>27-4</t>
  </si>
  <si>
    <t>28-1</t>
  </si>
  <si>
    <t>28-2</t>
  </si>
  <si>
    <t>28-3</t>
  </si>
  <si>
    <t>28-5</t>
  </si>
  <si>
    <t>Sprocket5</t>
  </si>
  <si>
    <t>Cooksfork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</si>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</sst>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0" fontId="0" fillId="0" borderId="0" xfId="0" applyNumberFormat="1"/>
    <xf numFmtId="49" fontId="1" fillId="0" borderId="0" xfId="0" applyNumberFormat="1" applyFont="1"/>
    <xf numFmtId="49" fontId="2" fillId="0" borderId="0" xfId="0" applyNumberFormat="1" applyFont="1"/>
    <xf numFmtId="49" fontId="3" fillId="0" borderId="0" xfId="0" applyNumberFormat="1" applyFont="1"/>
    <xf numFmtId="49" fontId="4" fillId="0" borderId="0" xfId="0" applyNumberFormat="1" applyFont="1"/>
    <xf numFmtId="2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Font="1"/>
    <xf numFmtId="14" fontId="0" fillId="0" borderId="0" xfId="0" applyNumberFormat="1"/>
    <xf numFmtId="49" fontId="5" fillId="0" borderId="0" xfId="0" applyNumberFormat="1" applyFont="1"/>
    <xf numFmtId="0" fontId="0" fillId="0" borderId="0" xfId="0" quotePrefix="1" applyNumberFormat="1"/>
    <xf numFmtId="49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48576"/>
  <sheetViews>
    <sheetView tabSelected="1" workbookViewId="0">
      <pane ySplit="1" topLeftCell="A2" activePane="bottomLeft" state="frozen"/>
      <selection activeCell="B1" sqref="B1"/>
      <selection pane="bottomLeft" activeCell="H18" sqref="H18:I18"/>
    </sheetView>
  </sheetViews>
  <sheetFormatPr defaultColWidth="9.140625" defaultRowHeight="15" x14ac:dyDescent="0.25"/>
  <cols>
    <col min="1" max="2" width="9.140625" style="2"/>
    <col min="3" max="3" width="14.7109375" style="2" bestFit="1" customWidth="1"/>
    <col min="4" max="4" width="10.7109375" style="1" bestFit="1" customWidth="1"/>
    <col min="5" max="7" width="9.140625" style="8"/>
    <col min="8" max="8" width="9.140625" style="7"/>
    <col min="9" max="16384" width="9.140625" style="2"/>
  </cols>
  <sheetData>
    <row r="1" spans="1:9" x14ac:dyDescent="0.25">
      <c r="A1" s="2" t="s">
        <v>277</v>
      </c>
      <c r="B1" s="2" t="s">
        <v>26</v>
      </c>
      <c r="C1" s="2" t="s">
        <v>1</v>
      </c>
      <c r="D1" s="1" t="s">
        <v>2</v>
      </c>
      <c r="E1" s="8" t="s">
        <v>3</v>
      </c>
      <c r="F1" s="8" t="s">
        <v>4</v>
      </c>
      <c r="G1" s="8" t="s">
        <v>5</v>
      </c>
      <c r="H1" s="7" t="s">
        <v>6</v>
      </c>
      <c r="I1" s="2" t="str">
        <f>CONCATENATE(B1,"|",C1,"|",D1,"|",E1,"|",F1,"|",G1,"|",H1)</f>
        <v>Rarity|Orb|Location|Cost|Runs|Drops|Cost Per</v>
      </c>
    </row>
    <row r="2" spans="1:9" x14ac:dyDescent="0.25">
      <c r="A2" s="2" t="s">
        <v>278</v>
      </c>
      <c r="B2" s="2" t="s">
        <v>81</v>
      </c>
      <c r="C2" s="2" t="s">
        <v>56</v>
      </c>
      <c r="D2" s="6" t="s">
        <v>57</v>
      </c>
      <c r="E2" s="8">
        <v>6</v>
      </c>
      <c r="F2" s="8">
        <v>100</v>
      </c>
      <c r="G2" s="8">
        <v>170</v>
      </c>
      <c r="H2" s="7">
        <f>IF(F2&gt;0, E2*F2/G2, 999)</f>
        <v>3.5294117647058822</v>
      </c>
      <c r="I2" s="2" t="str">
        <f>CONCATENATE(B2,"|",C2,"|",D2,"|",E2,"|",F2,"|",G2,"|",IF(H2="N/A", H2, ROUND(H2,2)))</f>
        <v>0-White|Agility|1-2|6|100|170|3.53</v>
      </c>
    </row>
    <row r="3" spans="1:9" x14ac:dyDescent="0.25">
      <c r="A3" s="2" t="s">
        <v>278</v>
      </c>
      <c r="B3" s="2" t="s">
        <v>81</v>
      </c>
      <c r="C3" s="2" t="s">
        <v>58</v>
      </c>
      <c r="D3" s="6" t="s">
        <v>59</v>
      </c>
      <c r="E3" s="8">
        <v>6</v>
      </c>
      <c r="F3" s="8">
        <v>100</v>
      </c>
      <c r="G3" s="8">
        <v>155</v>
      </c>
      <c r="H3" s="7">
        <f>IF(F3&gt;0, E3*F3/G3, 999)</f>
        <v>3.870967741935484</v>
      </c>
      <c r="I3" s="2" t="str">
        <f t="shared" ref="I3:I66" si="0">CONCATENATE(B3,"|",C3,"|",D3,"|",E3,"|",F3,"|",G3,"|",IF(H3="N/A", H3, ROUND(H3,2)))</f>
        <v>0-White|Earth|1-1|6|100|155|3.87</v>
      </c>
    </row>
    <row r="4" spans="1:9" x14ac:dyDescent="0.25">
      <c r="A4" s="2" t="s">
        <v>278</v>
      </c>
      <c r="B4" s="2" t="s">
        <v>81</v>
      </c>
      <c r="C4" s="2" t="s">
        <v>60</v>
      </c>
      <c r="D4" s="6" t="s">
        <v>57</v>
      </c>
      <c r="E4" s="8">
        <v>6</v>
      </c>
      <c r="F4" s="8">
        <v>100</v>
      </c>
      <c r="G4" s="8">
        <v>145</v>
      </c>
      <c r="H4" s="7">
        <f>IF(F4&gt;0, E4*F4/G4, 999)</f>
        <v>4.1379310344827589</v>
      </c>
      <c r="I4" s="2" t="str">
        <f t="shared" si="0"/>
        <v>0-White|Eye|1-2|6|100|145|4.14</v>
      </c>
    </row>
    <row r="5" spans="1:9" x14ac:dyDescent="0.25">
      <c r="A5" s="2" t="s">
        <v>278</v>
      </c>
      <c r="B5" s="2" t="s">
        <v>81</v>
      </c>
      <c r="C5" s="2" t="s">
        <v>61</v>
      </c>
      <c r="D5" s="6" t="s">
        <v>59</v>
      </c>
      <c r="E5" s="8">
        <v>6</v>
      </c>
      <c r="F5" s="8">
        <v>100</v>
      </c>
      <c r="G5" s="8">
        <v>165</v>
      </c>
      <c r="H5" s="7">
        <f>IF(F5&gt;0, E5*F5/G5, 999)</f>
        <v>3.6363636363636362</v>
      </c>
      <c r="I5" s="2" t="str">
        <f t="shared" si="0"/>
        <v>0-White|Fang|1-1|6|100|165|3.64</v>
      </c>
    </row>
    <row r="6" spans="1:9" x14ac:dyDescent="0.25">
      <c r="A6" s="2" t="s">
        <v>278</v>
      </c>
      <c r="B6" s="2" t="s">
        <v>81</v>
      </c>
      <c r="C6" s="2" t="s">
        <v>62</v>
      </c>
      <c r="D6" s="6" t="s">
        <v>63</v>
      </c>
      <c r="E6" s="8">
        <v>6</v>
      </c>
      <c r="F6" s="8">
        <v>100</v>
      </c>
      <c r="G6" s="8">
        <v>180</v>
      </c>
      <c r="H6" s="7">
        <f t="shared" ref="H6:H11" si="1">IF(F6&gt;0, E6*F6/G6, "N/A")</f>
        <v>3.3333333333333335</v>
      </c>
      <c r="I6" s="2" t="str">
        <f t="shared" si="0"/>
        <v>0-White|Forsaken|2-3|6|100|180|3.33</v>
      </c>
    </row>
    <row r="7" spans="1:9" x14ac:dyDescent="0.25">
      <c r="A7" s="2" t="s">
        <v>278</v>
      </c>
      <c r="B7" s="2" t="s">
        <v>81</v>
      </c>
      <c r="C7" s="9" t="s">
        <v>64</v>
      </c>
      <c r="D7" s="6" t="s">
        <v>67</v>
      </c>
      <c r="E7" s="8">
        <v>6</v>
      </c>
      <c r="F7" s="8">
        <v>100</v>
      </c>
      <c r="G7" s="8">
        <v>225</v>
      </c>
      <c r="H7" s="7">
        <f t="shared" si="1"/>
        <v>2.6666666666666665</v>
      </c>
      <c r="I7" s="2" t="str">
        <f t="shared" si="0"/>
        <v>0-White|Fruit|2-1|6|100|225|2.67</v>
      </c>
    </row>
    <row r="8" spans="1:9" x14ac:dyDescent="0.25">
      <c r="A8" s="2" t="s">
        <v>278</v>
      </c>
      <c r="B8" s="2" t="s">
        <v>81</v>
      </c>
      <c r="C8" s="9" t="s">
        <v>64</v>
      </c>
      <c r="D8" s="1" t="s">
        <v>65</v>
      </c>
      <c r="E8" s="8">
        <v>7</v>
      </c>
      <c r="F8" s="8">
        <f>20+20+100</f>
        <v>140</v>
      </c>
      <c r="G8" s="8">
        <v>215</v>
      </c>
      <c r="H8" s="7">
        <f t="shared" si="1"/>
        <v>4.558139534883721</v>
      </c>
      <c r="I8" s="2" t="str">
        <f t="shared" si="0"/>
        <v>0-White|Fruit|4-5|7|140|215|4.56</v>
      </c>
    </row>
    <row r="9" spans="1:9" x14ac:dyDescent="0.25">
      <c r="A9" s="2" t="s">
        <v>278</v>
      </c>
      <c r="B9" s="2" t="s">
        <v>81</v>
      </c>
      <c r="C9" s="2" t="s">
        <v>66</v>
      </c>
      <c r="D9" s="6" t="s">
        <v>63</v>
      </c>
      <c r="E9" s="8">
        <v>6</v>
      </c>
      <c r="F9" s="8">
        <v>100</v>
      </c>
      <c r="G9" s="8">
        <v>210</v>
      </c>
      <c r="H9" s="7">
        <f t="shared" si="1"/>
        <v>2.8571428571428572</v>
      </c>
      <c r="I9" s="2" t="str">
        <f t="shared" si="0"/>
        <v>0-White|Guard|2-3|6|100|210|2.86</v>
      </c>
    </row>
    <row r="10" spans="1:9" x14ac:dyDescent="0.25">
      <c r="A10" s="2" t="s">
        <v>278</v>
      </c>
      <c r="B10" s="2" t="s">
        <v>81</v>
      </c>
      <c r="C10" s="2" t="s">
        <v>68</v>
      </c>
      <c r="D10" s="6" t="s">
        <v>67</v>
      </c>
      <c r="E10" s="8">
        <v>6</v>
      </c>
      <c r="F10" s="8">
        <v>100</v>
      </c>
      <c r="G10" s="8">
        <v>150</v>
      </c>
      <c r="H10" s="7">
        <f t="shared" si="1"/>
        <v>4</v>
      </c>
      <c r="I10" s="2" t="str">
        <f t="shared" si="0"/>
        <v>0-White|Hide|2-1|6|100|150|4</v>
      </c>
    </row>
    <row r="11" spans="1:9" x14ac:dyDescent="0.25">
      <c r="A11" s="2" t="s">
        <v>278</v>
      </c>
      <c r="B11" s="2" t="s">
        <v>81</v>
      </c>
      <c r="C11" s="2" t="s">
        <v>69</v>
      </c>
      <c r="D11" s="6" t="s">
        <v>70</v>
      </c>
      <c r="E11" s="8">
        <v>6</v>
      </c>
      <c r="F11" s="8">
        <v>100</v>
      </c>
      <c r="G11" s="8">
        <v>225</v>
      </c>
      <c r="H11" s="7">
        <f t="shared" si="1"/>
        <v>2.6666666666666665</v>
      </c>
      <c r="I11" s="2" t="str">
        <f t="shared" si="0"/>
        <v>0-White|Life|2-2|6|100|225|2.67</v>
      </c>
    </row>
    <row r="12" spans="1:9" x14ac:dyDescent="0.25">
      <c r="A12" s="2" t="s">
        <v>278</v>
      </c>
      <c r="B12" s="2" t="s">
        <v>81</v>
      </c>
      <c r="C12" s="2" t="s">
        <v>71</v>
      </c>
      <c r="D12" s="6" t="s">
        <v>59</v>
      </c>
      <c r="E12" s="8">
        <v>6</v>
      </c>
      <c r="F12" s="8">
        <v>100</v>
      </c>
      <c r="G12" s="8">
        <v>160</v>
      </c>
      <c r="H12" s="7">
        <f>IF(F12&gt;0, E12*F12/G12, 999)</f>
        <v>3.75</v>
      </c>
      <c r="I12" s="2" t="str">
        <f t="shared" si="0"/>
        <v>0-White|Magic|1-1|6|100|160|3.75</v>
      </c>
    </row>
    <row r="13" spans="1:9" x14ac:dyDescent="0.25">
      <c r="A13" s="2" t="s">
        <v>278</v>
      </c>
      <c r="B13" s="2" t="s">
        <v>81</v>
      </c>
      <c r="C13" s="2" t="s">
        <v>72</v>
      </c>
      <c r="D13" s="6" t="s">
        <v>73</v>
      </c>
      <c r="E13" s="8">
        <v>6</v>
      </c>
      <c r="F13" s="8">
        <v>100</v>
      </c>
      <c r="G13" s="8">
        <v>160</v>
      </c>
      <c r="H13" s="7">
        <f t="shared" ref="H13:H76" si="2">IF(F13&gt;0, E13*F13/G13, "N/A")</f>
        <v>3.75</v>
      </c>
      <c r="I13" s="2" t="str">
        <f t="shared" si="0"/>
        <v>0-White|Power|1-3|6|100|160|3.75</v>
      </c>
    </row>
    <row r="14" spans="1:9" x14ac:dyDescent="0.25">
      <c r="A14" s="2" t="s">
        <v>278</v>
      </c>
      <c r="B14" s="2" t="s">
        <v>81</v>
      </c>
      <c r="C14" s="2" t="s">
        <v>74</v>
      </c>
      <c r="D14" s="6" t="s">
        <v>57</v>
      </c>
      <c r="E14" s="8">
        <v>6</v>
      </c>
      <c r="F14" s="8">
        <v>100</v>
      </c>
      <c r="G14" s="8">
        <v>155</v>
      </c>
      <c r="H14" s="7">
        <f t="shared" si="2"/>
        <v>3.870967741935484</v>
      </c>
      <c r="I14" s="2" t="str">
        <f t="shared" si="0"/>
        <v>0-White|Sea|1-2|6|100|155|3.87</v>
      </c>
    </row>
    <row r="15" spans="1:9" x14ac:dyDescent="0.25">
      <c r="A15" s="2" t="s">
        <v>278</v>
      </c>
      <c r="B15" s="2" t="s">
        <v>81</v>
      </c>
      <c r="C15" s="2" t="s">
        <v>75</v>
      </c>
      <c r="D15" s="6" t="s">
        <v>76</v>
      </c>
      <c r="E15" s="8">
        <v>6</v>
      </c>
      <c r="F15" s="8">
        <v>100</v>
      </c>
      <c r="G15" s="8">
        <v>130</v>
      </c>
      <c r="H15" s="7">
        <f t="shared" si="2"/>
        <v>4.615384615384615</v>
      </c>
      <c r="I15" s="2" t="str">
        <f t="shared" si="0"/>
        <v>0-White|Shell|3-1|6|100|130|4.62</v>
      </c>
    </row>
    <row r="16" spans="1:9" x14ac:dyDescent="0.25">
      <c r="A16" s="2" t="s">
        <v>278</v>
      </c>
      <c r="B16" s="2" t="s">
        <v>81</v>
      </c>
      <c r="C16" s="2" t="s">
        <v>77</v>
      </c>
      <c r="D16" s="6" t="s">
        <v>70</v>
      </c>
      <c r="E16" s="8">
        <v>6</v>
      </c>
      <c r="F16" s="8">
        <v>100</v>
      </c>
      <c r="G16" s="8">
        <v>165</v>
      </c>
      <c r="H16" s="7">
        <f t="shared" si="2"/>
        <v>3.6363636363636362</v>
      </c>
      <c r="I16" s="2" t="str">
        <f t="shared" si="0"/>
        <v>0-White|Shooting|2-2|6|100|165|3.64</v>
      </c>
    </row>
    <row r="17" spans="1:9" x14ac:dyDescent="0.25">
      <c r="A17" s="2" t="s">
        <v>278</v>
      </c>
      <c r="B17" s="2" t="s">
        <v>81</v>
      </c>
      <c r="C17" s="2" t="s">
        <v>78</v>
      </c>
      <c r="D17" s="6" t="s">
        <v>73</v>
      </c>
      <c r="E17" s="8">
        <v>6</v>
      </c>
      <c r="F17" s="8">
        <v>100</v>
      </c>
      <c r="G17" s="8">
        <v>130</v>
      </c>
      <c r="H17" s="7">
        <f t="shared" si="2"/>
        <v>4.615384615384615</v>
      </c>
      <c r="I17" s="2" t="str">
        <f t="shared" si="0"/>
        <v>0-White|Sky|1-3|6|100|130|4.62</v>
      </c>
    </row>
    <row r="18" spans="1:9" x14ac:dyDescent="0.25">
      <c r="A18" s="2" t="s">
        <v>278</v>
      </c>
      <c r="B18" s="2" t="s">
        <v>81</v>
      </c>
      <c r="C18" s="2" t="s">
        <v>79</v>
      </c>
      <c r="D18" s="6" t="s">
        <v>63</v>
      </c>
      <c r="E18" s="8">
        <v>6</v>
      </c>
      <c r="F18" s="8">
        <v>100</v>
      </c>
      <c r="G18" s="8">
        <v>195</v>
      </c>
      <c r="H18" s="7">
        <f t="shared" si="2"/>
        <v>3.0769230769230771</v>
      </c>
      <c r="I18" s="2" t="str">
        <f t="shared" si="0"/>
        <v>0-White|Spirit|2-3|6|100|195|3.08</v>
      </c>
    </row>
    <row r="19" spans="1:9" x14ac:dyDescent="0.25">
      <c r="A19" s="2" t="s">
        <v>278</v>
      </c>
      <c r="B19" s="2" t="s">
        <v>81</v>
      </c>
      <c r="C19" s="2" t="s">
        <v>80</v>
      </c>
      <c r="D19" s="6" t="s">
        <v>73</v>
      </c>
      <c r="E19" s="8">
        <v>6</v>
      </c>
      <c r="F19" s="8">
        <v>100</v>
      </c>
      <c r="G19" s="8">
        <v>175</v>
      </c>
      <c r="H19" s="7">
        <f t="shared" si="2"/>
        <v>3.4285714285714284</v>
      </c>
      <c r="I19" s="2" t="str">
        <f t="shared" si="0"/>
        <v>0-White|Wing|1-3|6|100|175|3.43</v>
      </c>
    </row>
    <row r="20" spans="1:9" x14ac:dyDescent="0.25">
      <c r="A20" s="2" t="s">
        <v>278</v>
      </c>
      <c r="B20" s="2" t="s">
        <v>82</v>
      </c>
      <c r="C20" s="2" t="s">
        <v>85</v>
      </c>
      <c r="D20" s="6" t="s">
        <v>118</v>
      </c>
      <c r="E20" s="8">
        <v>6</v>
      </c>
      <c r="F20" s="8">
        <v>100</v>
      </c>
      <c r="G20" s="8">
        <v>175</v>
      </c>
      <c r="H20" s="7">
        <f t="shared" si="2"/>
        <v>3.4285714285714284</v>
      </c>
      <c r="I20" s="2" t="str">
        <f t="shared" si="0"/>
        <v>1-Green|Assassin|2-4|6|100|175|3.43</v>
      </c>
    </row>
    <row r="21" spans="1:9" x14ac:dyDescent="0.25">
      <c r="B21" s="2" t="s">
        <v>82</v>
      </c>
      <c r="C21" s="9" t="s">
        <v>86</v>
      </c>
      <c r="D21" s="1" t="s">
        <v>119</v>
      </c>
      <c r="E21" s="8">
        <v>6</v>
      </c>
      <c r="H21" s="7" t="str">
        <f t="shared" si="2"/>
        <v>N/A</v>
      </c>
      <c r="I21" s="2" t="str">
        <f t="shared" si="0"/>
        <v>1-Green|Bear|3-3|6|||N/A</v>
      </c>
    </row>
    <row r="22" spans="1:9" x14ac:dyDescent="0.25">
      <c r="B22" s="2" t="s">
        <v>82</v>
      </c>
      <c r="C22" s="9" t="s">
        <v>86</v>
      </c>
      <c r="D22" s="1" t="s">
        <v>120</v>
      </c>
      <c r="E22" s="8">
        <v>9</v>
      </c>
      <c r="H22" s="7" t="str">
        <f t="shared" si="2"/>
        <v>N/A</v>
      </c>
      <c r="I22" s="2" t="str">
        <f t="shared" si="0"/>
        <v>1-Green|Bear|11-3|9|||N/A</v>
      </c>
    </row>
    <row r="23" spans="1:9" x14ac:dyDescent="0.25">
      <c r="B23" s="2" t="s">
        <v>82</v>
      </c>
      <c r="C23" s="9" t="s">
        <v>87</v>
      </c>
      <c r="D23" s="1" t="s">
        <v>27</v>
      </c>
      <c r="E23" s="8">
        <v>6</v>
      </c>
      <c r="F23" s="8">
        <f>20+10</f>
        <v>30</v>
      </c>
      <c r="G23" s="8">
        <f>40+10</f>
        <v>50</v>
      </c>
      <c r="H23" s="7">
        <f t="shared" si="2"/>
        <v>3.6</v>
      </c>
      <c r="I23" s="2" t="str">
        <f t="shared" si="0"/>
        <v>1-Green|Bluefruit|3-4|6|30|50|3.6</v>
      </c>
    </row>
    <row r="24" spans="1:9" x14ac:dyDescent="0.25">
      <c r="B24" s="2" t="s">
        <v>82</v>
      </c>
      <c r="C24" s="9" t="s">
        <v>87</v>
      </c>
      <c r="D24" s="3" t="s">
        <v>121</v>
      </c>
      <c r="E24" s="8">
        <v>7</v>
      </c>
      <c r="F24" s="8">
        <v>80</v>
      </c>
      <c r="G24" s="8">
        <v>220</v>
      </c>
      <c r="H24" s="7">
        <f t="shared" si="2"/>
        <v>2.5454545454545454</v>
      </c>
      <c r="I24" s="2" t="str">
        <f t="shared" si="0"/>
        <v>1-Green|Bluefruit|6-1|7|80|220|2.55</v>
      </c>
    </row>
    <row r="25" spans="1:9" x14ac:dyDescent="0.25">
      <c r="B25" s="2" t="s">
        <v>82</v>
      </c>
      <c r="C25" s="9" t="s">
        <v>87</v>
      </c>
      <c r="D25" s="1" t="s">
        <v>122</v>
      </c>
      <c r="E25" s="8">
        <v>8</v>
      </c>
      <c r="F25" s="8">
        <v>20</v>
      </c>
      <c r="G25" s="8">
        <v>50</v>
      </c>
      <c r="H25" s="7">
        <f t="shared" si="2"/>
        <v>3.2</v>
      </c>
      <c r="I25" s="2" t="str">
        <f t="shared" si="0"/>
        <v>1-Green|Bluefruit|7-2|8|20|50|3.2</v>
      </c>
    </row>
    <row r="26" spans="1:9" x14ac:dyDescent="0.25">
      <c r="B26" s="2" t="s">
        <v>82</v>
      </c>
      <c r="C26" s="9" t="s">
        <v>88</v>
      </c>
      <c r="D26" s="1" t="s">
        <v>123</v>
      </c>
      <c r="E26" s="8">
        <v>7</v>
      </c>
      <c r="H26" s="7" t="str">
        <f t="shared" si="2"/>
        <v>N/A</v>
      </c>
      <c r="I26" s="2" t="str">
        <f t="shared" si="0"/>
        <v>1-Green|Boar|5-3|7|||N/A</v>
      </c>
    </row>
    <row r="27" spans="1:9" x14ac:dyDescent="0.25">
      <c r="B27" s="2" t="s">
        <v>82</v>
      </c>
      <c r="C27" s="9" t="s">
        <v>88</v>
      </c>
      <c r="D27" s="1" t="s">
        <v>124</v>
      </c>
      <c r="E27" s="8">
        <v>9</v>
      </c>
      <c r="H27" s="7" t="str">
        <f t="shared" si="2"/>
        <v>N/A</v>
      </c>
      <c r="I27" s="2" t="str">
        <f t="shared" si="0"/>
        <v>1-Green|Boar|12-3|9|||N/A</v>
      </c>
    </row>
    <row r="28" spans="1:9" x14ac:dyDescent="0.25">
      <c r="B28" s="2" t="s">
        <v>82</v>
      </c>
      <c r="C28" s="9" t="s">
        <v>89</v>
      </c>
      <c r="D28" s="1" t="s">
        <v>125</v>
      </c>
      <c r="E28" s="8">
        <v>7</v>
      </c>
      <c r="H28" s="7" t="str">
        <f t="shared" si="2"/>
        <v>N/A</v>
      </c>
      <c r="I28" s="2" t="str">
        <f t="shared" si="0"/>
        <v>1-Green|Bull|4-3|7|||N/A</v>
      </c>
    </row>
    <row r="29" spans="1:9" x14ac:dyDescent="0.25">
      <c r="B29" s="2" t="s">
        <v>82</v>
      </c>
      <c r="C29" s="9" t="s">
        <v>89</v>
      </c>
      <c r="D29" s="1" t="s">
        <v>126</v>
      </c>
      <c r="E29" s="8">
        <v>9</v>
      </c>
      <c r="H29" s="7" t="str">
        <f t="shared" si="2"/>
        <v>N/A</v>
      </c>
      <c r="I29" s="2" t="str">
        <f t="shared" si="0"/>
        <v>1-Green|Bull|11-4|9|||N/A</v>
      </c>
    </row>
    <row r="30" spans="1:9" x14ac:dyDescent="0.25">
      <c r="B30" s="2" t="s">
        <v>82</v>
      </c>
      <c r="C30" s="9" t="s">
        <v>90</v>
      </c>
      <c r="D30" s="6" t="s">
        <v>123</v>
      </c>
      <c r="E30" s="8">
        <v>7</v>
      </c>
      <c r="H30" s="7" t="str">
        <f t="shared" si="2"/>
        <v>N/A</v>
      </c>
      <c r="I30" s="2" t="str">
        <f t="shared" si="0"/>
        <v>1-Green|Butterfly|5-3|7|||N/A</v>
      </c>
    </row>
    <row r="31" spans="1:9" x14ac:dyDescent="0.25">
      <c r="B31" s="2" t="s">
        <v>82</v>
      </c>
      <c r="C31" s="9" t="s">
        <v>91</v>
      </c>
      <c r="D31" s="6" t="s">
        <v>127</v>
      </c>
      <c r="E31" s="8">
        <v>7</v>
      </c>
      <c r="F31" s="8">
        <f>40</f>
        <v>40</v>
      </c>
      <c r="G31" s="8">
        <v>65</v>
      </c>
      <c r="H31" s="7">
        <f t="shared" si="2"/>
        <v>4.3076923076923075</v>
      </c>
      <c r="I31" s="2" t="str">
        <f t="shared" si="0"/>
        <v>1-Green|Cat|4-1|7|40|65|4.31</v>
      </c>
    </row>
    <row r="32" spans="1:9" x14ac:dyDescent="0.25">
      <c r="B32" s="2" t="s">
        <v>82</v>
      </c>
      <c r="C32" s="9" t="s">
        <v>92</v>
      </c>
      <c r="D32" s="1" t="s">
        <v>128</v>
      </c>
      <c r="E32" s="8">
        <v>7</v>
      </c>
      <c r="H32" s="7" t="str">
        <f t="shared" si="2"/>
        <v>N/A</v>
      </c>
      <c r="I32" s="2" t="str">
        <f t="shared" si="0"/>
        <v>1-Green|Colt|5-2|7|||N/A</v>
      </c>
    </row>
    <row r="33" spans="1:9" x14ac:dyDescent="0.25">
      <c r="A33" s="2" t="s">
        <v>278</v>
      </c>
      <c r="B33" s="2" t="s">
        <v>82</v>
      </c>
      <c r="C33" s="9" t="s">
        <v>92</v>
      </c>
      <c r="D33" s="1" t="s">
        <v>19</v>
      </c>
      <c r="E33" s="8">
        <v>17</v>
      </c>
      <c r="F33" s="8">
        <f>20+100</f>
        <v>120</v>
      </c>
      <c r="G33" s="8">
        <v>385</v>
      </c>
      <c r="H33" s="7">
        <f t="shared" si="2"/>
        <v>5.2987012987012987</v>
      </c>
      <c r="I33" s="2" t="str">
        <f t="shared" si="0"/>
        <v>1-Green|Colt|22-4|17|120|385|5.3</v>
      </c>
    </row>
    <row r="34" spans="1:9" x14ac:dyDescent="0.25">
      <c r="B34" s="2" t="s">
        <v>82</v>
      </c>
      <c r="C34" s="9" t="s">
        <v>93</v>
      </c>
      <c r="D34" s="1" t="s">
        <v>129</v>
      </c>
      <c r="E34" s="8">
        <v>7</v>
      </c>
      <c r="H34" s="7" t="str">
        <f t="shared" si="2"/>
        <v>N/A</v>
      </c>
      <c r="I34" s="2" t="str">
        <f t="shared" si="0"/>
        <v>1-Green|Eagle|4-2|7|||N/A</v>
      </c>
    </row>
    <row r="35" spans="1:9" x14ac:dyDescent="0.25">
      <c r="B35" s="2" t="s">
        <v>82</v>
      </c>
      <c r="C35" s="9" t="s">
        <v>93</v>
      </c>
      <c r="D35" s="1" t="s">
        <v>130</v>
      </c>
      <c r="E35" s="8">
        <v>9</v>
      </c>
      <c r="F35" s="8">
        <v>80</v>
      </c>
      <c r="G35" s="8">
        <v>245</v>
      </c>
      <c r="H35" s="7">
        <f t="shared" si="2"/>
        <v>2.9387755102040818</v>
      </c>
      <c r="I35" s="2" t="str">
        <f t="shared" si="0"/>
        <v>1-Green|Eagle|12-4|9|80|245|2.94</v>
      </c>
    </row>
    <row r="36" spans="1:9" x14ac:dyDescent="0.25">
      <c r="B36" s="2" t="s">
        <v>82</v>
      </c>
      <c r="C36" s="9" t="s">
        <v>94</v>
      </c>
      <c r="D36" s="1" t="s">
        <v>131</v>
      </c>
      <c r="E36" s="8">
        <v>7</v>
      </c>
      <c r="H36" s="7" t="str">
        <f t="shared" si="2"/>
        <v>N/A</v>
      </c>
      <c r="I36" s="2" t="str">
        <f t="shared" si="0"/>
        <v>1-Green|Fox|4-4|7|||N/A</v>
      </c>
    </row>
    <row r="37" spans="1:9" x14ac:dyDescent="0.25">
      <c r="B37" s="2" t="s">
        <v>82</v>
      </c>
      <c r="C37" s="9" t="s">
        <v>94</v>
      </c>
      <c r="D37" s="1" t="s">
        <v>133</v>
      </c>
      <c r="E37" s="8">
        <v>9</v>
      </c>
      <c r="H37" s="7" t="str">
        <f t="shared" si="2"/>
        <v>N/A</v>
      </c>
      <c r="I37" s="2" t="str">
        <f t="shared" si="0"/>
        <v>1-Green|Fox|12-1|9|||N/A</v>
      </c>
    </row>
    <row r="38" spans="1:9" x14ac:dyDescent="0.25">
      <c r="B38" s="2" t="s">
        <v>82</v>
      </c>
      <c r="C38" s="9" t="s">
        <v>95</v>
      </c>
      <c r="D38" s="1" t="s">
        <v>131</v>
      </c>
      <c r="E38" s="8">
        <v>7</v>
      </c>
      <c r="H38" s="7" t="str">
        <f t="shared" si="2"/>
        <v>N/A</v>
      </c>
      <c r="I38" s="2" t="str">
        <f t="shared" si="0"/>
        <v>1-Green|Goat|4-4|7|||N/A</v>
      </c>
    </row>
    <row r="39" spans="1:9" x14ac:dyDescent="0.25">
      <c r="B39" s="2" t="s">
        <v>82</v>
      </c>
      <c r="C39" s="9" t="s">
        <v>95</v>
      </c>
      <c r="D39" s="1" t="s">
        <v>49</v>
      </c>
      <c r="E39" s="8">
        <v>8</v>
      </c>
      <c r="F39" s="8">
        <v>60</v>
      </c>
      <c r="G39" s="8">
        <v>185</v>
      </c>
      <c r="H39" s="7">
        <f t="shared" si="2"/>
        <v>2.5945945945945947</v>
      </c>
      <c r="I39" s="2" t="str">
        <f t="shared" si="0"/>
        <v>1-Green|Goat|9-1|8|60|185|2.59</v>
      </c>
    </row>
    <row r="40" spans="1:9" x14ac:dyDescent="0.25">
      <c r="B40" s="2" t="s">
        <v>82</v>
      </c>
      <c r="C40" s="9" t="s">
        <v>96</v>
      </c>
      <c r="D40" s="1" t="s">
        <v>127</v>
      </c>
      <c r="E40" s="8">
        <v>7</v>
      </c>
      <c r="F40" s="8">
        <f>40</f>
        <v>40</v>
      </c>
      <c r="G40" s="8">
        <v>50</v>
      </c>
      <c r="H40" s="7">
        <f t="shared" si="2"/>
        <v>5.6</v>
      </c>
      <c r="I40" s="2" t="str">
        <f t="shared" si="0"/>
        <v>1-Green|Hawk|4-1|7|40|50|5.6</v>
      </c>
    </row>
    <row r="41" spans="1:9" x14ac:dyDescent="0.25">
      <c r="B41" s="2" t="s">
        <v>82</v>
      </c>
      <c r="C41" s="9" t="s">
        <v>96</v>
      </c>
      <c r="D41" s="3" t="s">
        <v>134</v>
      </c>
      <c r="E41" s="8">
        <v>9</v>
      </c>
      <c r="F41" s="8">
        <v>20</v>
      </c>
      <c r="G41" s="8">
        <v>55</v>
      </c>
      <c r="H41" s="7">
        <f t="shared" si="2"/>
        <v>3.2727272727272729</v>
      </c>
      <c r="I41" s="2" t="str">
        <f t="shared" si="0"/>
        <v>1-Green|Hawk|11-5|9|20|55|3.27</v>
      </c>
    </row>
    <row r="42" spans="1:9" x14ac:dyDescent="0.25">
      <c r="B42" s="2" t="s">
        <v>82</v>
      </c>
      <c r="C42" s="9" t="s">
        <v>97</v>
      </c>
      <c r="D42" s="6" t="s">
        <v>76</v>
      </c>
      <c r="E42" s="8">
        <v>6</v>
      </c>
      <c r="F42" s="8">
        <v>20</v>
      </c>
      <c r="G42" s="8">
        <v>110</v>
      </c>
      <c r="H42" s="7">
        <f t="shared" si="2"/>
        <v>1.0909090909090908</v>
      </c>
      <c r="I42" s="2" t="str">
        <f t="shared" si="0"/>
        <v>1-Green|Hunter|3-1|6|20|110|1.09</v>
      </c>
    </row>
    <row r="43" spans="1:9" x14ac:dyDescent="0.25">
      <c r="A43" s="2" t="s">
        <v>278</v>
      </c>
      <c r="B43" s="2" t="s">
        <v>82</v>
      </c>
      <c r="C43" s="2" t="s">
        <v>98</v>
      </c>
      <c r="D43" s="6" t="s">
        <v>135</v>
      </c>
      <c r="E43" s="8">
        <v>6</v>
      </c>
      <c r="F43" s="8">
        <v>100</v>
      </c>
      <c r="G43" s="8">
        <v>175</v>
      </c>
      <c r="H43" s="7">
        <f t="shared" si="2"/>
        <v>3.4285714285714284</v>
      </c>
      <c r="I43" s="2" t="str">
        <f t="shared" si="0"/>
        <v>1-Green|Jester|2-5|6|100|175|3.43</v>
      </c>
    </row>
    <row r="44" spans="1:9" x14ac:dyDescent="0.25">
      <c r="A44" s="2" t="s">
        <v>278</v>
      </c>
      <c r="B44" s="2" t="s">
        <v>82</v>
      </c>
      <c r="C44" s="2" t="s">
        <v>99</v>
      </c>
      <c r="D44" s="6" t="s">
        <v>135</v>
      </c>
      <c r="E44" s="8">
        <v>6</v>
      </c>
      <c r="F44" s="8">
        <v>100</v>
      </c>
      <c r="G44" s="8">
        <v>160</v>
      </c>
      <c r="H44" s="7">
        <f t="shared" si="2"/>
        <v>3.75</v>
      </c>
      <c r="I44" s="2" t="str">
        <f t="shared" si="0"/>
        <v>1-Green|Knight|2-5|6|100|160|3.75</v>
      </c>
    </row>
    <row r="45" spans="1:9" x14ac:dyDescent="0.25">
      <c r="B45" s="2" t="s">
        <v>82</v>
      </c>
      <c r="C45" s="2" t="s">
        <v>100</v>
      </c>
      <c r="D45" s="6" t="s">
        <v>136</v>
      </c>
      <c r="E45" s="8">
        <v>7</v>
      </c>
      <c r="H45" s="7" t="str">
        <f t="shared" si="2"/>
        <v>N/A</v>
      </c>
      <c r="I45" s="2" t="str">
        <f t="shared" si="0"/>
        <v>1-Green|Lion|5-4|7|||N/A</v>
      </c>
    </row>
    <row r="46" spans="1:9" x14ac:dyDescent="0.25">
      <c r="B46" s="2" t="s">
        <v>82</v>
      </c>
      <c r="C46" s="2" t="s">
        <v>101</v>
      </c>
      <c r="D46" s="1" t="s">
        <v>125</v>
      </c>
      <c r="E46" s="8">
        <v>7</v>
      </c>
      <c r="H46" s="7" t="str">
        <f t="shared" si="2"/>
        <v>N/A</v>
      </c>
      <c r="I46" s="2" t="str">
        <f t="shared" si="0"/>
        <v>1-Green|Lizard|4-3|7|||N/A</v>
      </c>
    </row>
    <row r="47" spans="1:9" x14ac:dyDescent="0.25">
      <c r="B47" s="2" t="s">
        <v>82</v>
      </c>
      <c r="C47" s="2" t="s">
        <v>101</v>
      </c>
      <c r="D47" s="1" t="s">
        <v>137</v>
      </c>
      <c r="E47" s="8">
        <v>9</v>
      </c>
      <c r="F47" s="8">
        <v>50</v>
      </c>
      <c r="G47" s="8">
        <v>210</v>
      </c>
      <c r="H47" s="7">
        <f t="shared" si="2"/>
        <v>2.1428571428571428</v>
      </c>
      <c r="I47" s="2" t="str">
        <f t="shared" si="0"/>
        <v>1-Green|Lizard|11-2|9|50|210|2.14</v>
      </c>
    </row>
    <row r="48" spans="1:9" x14ac:dyDescent="0.25">
      <c r="B48" s="2" t="s">
        <v>82</v>
      </c>
      <c r="C48" s="2" t="s">
        <v>102</v>
      </c>
      <c r="D48" s="6" t="s">
        <v>76</v>
      </c>
      <c r="E48" s="8">
        <v>6</v>
      </c>
      <c r="F48" s="8">
        <v>20</v>
      </c>
      <c r="G48" s="8">
        <v>70</v>
      </c>
      <c r="H48" s="7">
        <f t="shared" si="2"/>
        <v>1.7142857142857142</v>
      </c>
      <c r="I48" s="2" t="str">
        <f t="shared" si="0"/>
        <v>1-Green|Mage|3-1|6|20|70|1.71</v>
      </c>
    </row>
    <row r="49" spans="2:9" x14ac:dyDescent="0.25">
      <c r="B49" s="2" t="s">
        <v>82</v>
      </c>
      <c r="C49" s="2" t="s">
        <v>103</v>
      </c>
      <c r="D49" s="1" t="s">
        <v>127</v>
      </c>
      <c r="E49" s="8">
        <v>7</v>
      </c>
      <c r="F49" s="8">
        <f>40</f>
        <v>40</v>
      </c>
      <c r="G49" s="8">
        <v>80</v>
      </c>
      <c r="H49" s="7">
        <f t="shared" si="2"/>
        <v>3.5</v>
      </c>
      <c r="I49" s="2" t="str">
        <f t="shared" si="0"/>
        <v>1-Green|Peacock|4-1|7|40|80|3.5</v>
      </c>
    </row>
    <row r="50" spans="2:9" x14ac:dyDescent="0.25">
      <c r="B50" s="2" t="s">
        <v>82</v>
      </c>
      <c r="C50" s="2" t="s">
        <v>103</v>
      </c>
      <c r="D50" s="1" t="s">
        <v>138</v>
      </c>
      <c r="E50" s="8">
        <v>9</v>
      </c>
      <c r="F50" s="8">
        <v>30</v>
      </c>
      <c r="G50" s="8">
        <v>80</v>
      </c>
      <c r="H50" s="7">
        <f t="shared" si="2"/>
        <v>3.375</v>
      </c>
      <c r="I50" s="2" t="str">
        <f t="shared" si="0"/>
        <v>1-Green|Peacock|10-5|9|30|80|3.38</v>
      </c>
    </row>
    <row r="51" spans="2:9" x14ac:dyDescent="0.25">
      <c r="B51" s="2" t="s">
        <v>82</v>
      </c>
      <c r="C51" s="2" t="s">
        <v>104</v>
      </c>
      <c r="D51" s="6" t="s">
        <v>139</v>
      </c>
      <c r="E51" s="8">
        <v>6</v>
      </c>
      <c r="H51" s="7" t="str">
        <f t="shared" si="2"/>
        <v>N/A</v>
      </c>
      <c r="I51" s="2" t="str">
        <f t="shared" si="0"/>
        <v>1-Green|Priest|3-2|6|||N/A</v>
      </c>
    </row>
    <row r="52" spans="2:9" x14ac:dyDescent="0.25">
      <c r="B52" s="2" t="s">
        <v>82</v>
      </c>
      <c r="C52" s="2" t="s">
        <v>105</v>
      </c>
      <c r="D52" s="1" t="s">
        <v>119</v>
      </c>
      <c r="E52" s="8">
        <v>6</v>
      </c>
      <c r="H52" s="7" t="str">
        <f t="shared" si="2"/>
        <v>N/A</v>
      </c>
      <c r="I52" s="2" t="str">
        <f t="shared" si="0"/>
        <v>1-Green|Raven|3-3|6|||N/A</v>
      </c>
    </row>
    <row r="53" spans="2:9" x14ac:dyDescent="0.25">
      <c r="B53" s="2" t="s">
        <v>82</v>
      </c>
      <c r="C53" s="2" t="s">
        <v>105</v>
      </c>
      <c r="D53" s="1" t="s">
        <v>140</v>
      </c>
      <c r="E53" s="8">
        <v>8</v>
      </c>
      <c r="F53" s="8">
        <v>10</v>
      </c>
      <c r="G53" s="8">
        <v>30</v>
      </c>
      <c r="H53" s="7">
        <f t="shared" si="2"/>
        <v>2.6666666666666665</v>
      </c>
      <c r="I53" s="2" t="str">
        <f t="shared" si="0"/>
        <v>1-Green|Raven|9-2|8|10|30|2.67</v>
      </c>
    </row>
    <row r="54" spans="2:9" x14ac:dyDescent="0.25">
      <c r="B54" s="2" t="s">
        <v>82</v>
      </c>
      <c r="C54" s="2" t="s">
        <v>106</v>
      </c>
      <c r="D54" s="1" t="s">
        <v>27</v>
      </c>
      <c r="E54" s="8">
        <v>6</v>
      </c>
      <c r="F54" s="8">
        <v>30</v>
      </c>
      <c r="G54" s="8">
        <v>50</v>
      </c>
      <c r="H54" s="7">
        <f t="shared" si="2"/>
        <v>3.6</v>
      </c>
      <c r="I54" s="2" t="str">
        <f t="shared" si="0"/>
        <v>1-Green|Redfruit|3-4|6|30|50|3.6</v>
      </c>
    </row>
    <row r="55" spans="2:9" x14ac:dyDescent="0.25">
      <c r="B55" s="2" t="s">
        <v>82</v>
      </c>
      <c r="C55" s="2" t="s">
        <v>106</v>
      </c>
      <c r="D55" s="3" t="s">
        <v>141</v>
      </c>
      <c r="E55" s="8">
        <v>7</v>
      </c>
      <c r="F55" s="8">
        <v>80</v>
      </c>
      <c r="G55" s="8">
        <v>215</v>
      </c>
      <c r="H55" s="7">
        <f t="shared" si="2"/>
        <v>2.6046511627906979</v>
      </c>
      <c r="I55" s="2" t="str">
        <f t="shared" si="0"/>
        <v>1-Green|Redfruit|6-3|7|80|215|2.6</v>
      </c>
    </row>
    <row r="56" spans="2:9" x14ac:dyDescent="0.25">
      <c r="B56" s="2" t="s">
        <v>82</v>
      </c>
      <c r="C56" s="2" t="s">
        <v>106</v>
      </c>
      <c r="D56" s="1" t="s">
        <v>142</v>
      </c>
      <c r="E56" s="8">
        <v>7</v>
      </c>
      <c r="F56" s="8">
        <f>40</f>
        <v>40</v>
      </c>
      <c r="G56" s="8">
        <v>95</v>
      </c>
      <c r="H56" s="7">
        <f t="shared" si="2"/>
        <v>2.9473684210526314</v>
      </c>
      <c r="I56" s="2" t="str">
        <f t="shared" si="0"/>
        <v>1-Green|Redfruit|6-4|7|40|95|2.95</v>
      </c>
    </row>
    <row r="57" spans="2:9" x14ac:dyDescent="0.25">
      <c r="B57" s="2" t="s">
        <v>82</v>
      </c>
      <c r="C57" s="2" t="s">
        <v>107</v>
      </c>
      <c r="D57" s="6" t="s">
        <v>131</v>
      </c>
      <c r="E57" s="8">
        <v>7</v>
      </c>
      <c r="H57" s="7" t="str">
        <f t="shared" si="2"/>
        <v>N/A</v>
      </c>
      <c r="I57" s="2" t="str">
        <f t="shared" si="0"/>
        <v>1-Green|Scorpion|4-4|7|||N/A</v>
      </c>
    </row>
    <row r="58" spans="2:9" x14ac:dyDescent="0.25">
      <c r="B58" s="2" t="s">
        <v>82</v>
      </c>
      <c r="C58" s="2" t="s">
        <v>108</v>
      </c>
      <c r="D58" s="1" t="s">
        <v>143</v>
      </c>
      <c r="E58" s="8">
        <v>7</v>
      </c>
      <c r="H58" s="7" t="str">
        <f t="shared" si="2"/>
        <v>N/A</v>
      </c>
      <c r="I58" s="2" t="str">
        <f t="shared" si="0"/>
        <v>1-Green|Snake|5-1|7|||N/A</v>
      </c>
    </row>
    <row r="59" spans="2:9" x14ac:dyDescent="0.25">
      <c r="B59" s="2" t="s">
        <v>82</v>
      </c>
      <c r="C59" s="2" t="s">
        <v>108</v>
      </c>
      <c r="D59" s="1" t="s">
        <v>144</v>
      </c>
      <c r="E59" s="8">
        <v>9</v>
      </c>
      <c r="H59" s="7" t="str">
        <f t="shared" si="2"/>
        <v>N/A</v>
      </c>
      <c r="I59" s="2" t="str">
        <f t="shared" si="0"/>
        <v>1-Green|Snake|12-2|9|||N/A</v>
      </c>
    </row>
    <row r="60" spans="2:9" x14ac:dyDescent="0.25">
      <c r="B60" s="2" t="s">
        <v>82</v>
      </c>
      <c r="C60" s="2" t="s">
        <v>109</v>
      </c>
      <c r="D60" s="6" t="s">
        <v>125</v>
      </c>
      <c r="E60" s="8">
        <v>7</v>
      </c>
      <c r="H60" s="7" t="str">
        <f t="shared" si="2"/>
        <v>N/A</v>
      </c>
      <c r="I60" s="2" t="str">
        <f t="shared" si="0"/>
        <v>1-Green|Spider|4-3|7|||N/A</v>
      </c>
    </row>
    <row r="61" spans="2:9" x14ac:dyDescent="0.25">
      <c r="B61" s="2" t="s">
        <v>82</v>
      </c>
      <c r="C61" s="2" t="s">
        <v>110</v>
      </c>
      <c r="D61" s="6" t="s">
        <v>129</v>
      </c>
      <c r="E61" s="8">
        <v>7</v>
      </c>
      <c r="H61" s="7" t="str">
        <f t="shared" si="2"/>
        <v>N/A</v>
      </c>
      <c r="I61" s="2" t="str">
        <f t="shared" si="0"/>
        <v>1-Green|Squirrel|4-2|7|||N/A</v>
      </c>
    </row>
    <row r="62" spans="2:9" x14ac:dyDescent="0.25">
      <c r="B62" s="2" t="s">
        <v>82</v>
      </c>
      <c r="C62" s="2" t="s">
        <v>111</v>
      </c>
      <c r="D62" s="1" t="s">
        <v>143</v>
      </c>
      <c r="E62" s="8">
        <v>7</v>
      </c>
      <c r="H62" s="7" t="str">
        <f t="shared" si="2"/>
        <v>N/A</v>
      </c>
      <c r="I62" s="2" t="str">
        <f t="shared" si="0"/>
        <v>1-Green|Stag|5-1|7|||N/A</v>
      </c>
    </row>
    <row r="63" spans="2:9" x14ac:dyDescent="0.25">
      <c r="B63" s="2" t="s">
        <v>82</v>
      </c>
      <c r="C63" s="2" t="s">
        <v>111</v>
      </c>
      <c r="D63" s="1" t="s">
        <v>145</v>
      </c>
      <c r="E63" s="8">
        <v>9</v>
      </c>
      <c r="H63" s="7" t="str">
        <f t="shared" si="2"/>
        <v>N/A</v>
      </c>
      <c r="I63" s="2" t="str">
        <f t="shared" si="0"/>
        <v>1-Green|Stag|11-1|9|||N/A</v>
      </c>
    </row>
    <row r="64" spans="2:9" x14ac:dyDescent="0.25">
      <c r="B64" s="2" t="s">
        <v>82</v>
      </c>
      <c r="C64" s="2" t="s">
        <v>112</v>
      </c>
      <c r="D64" s="1" t="s">
        <v>136</v>
      </c>
      <c r="E64" s="8">
        <v>7</v>
      </c>
      <c r="H64" s="7" t="str">
        <f t="shared" si="2"/>
        <v>N/A</v>
      </c>
      <c r="I64" s="2" t="str">
        <f t="shared" si="0"/>
        <v>1-Green|Steed|5-4|7|||N/A</v>
      </c>
    </row>
    <row r="65" spans="1:9" x14ac:dyDescent="0.25">
      <c r="A65" s="2" t="s">
        <v>278</v>
      </c>
      <c r="B65" s="2" t="s">
        <v>82</v>
      </c>
      <c r="C65" s="2" t="s">
        <v>112</v>
      </c>
      <c r="D65" s="1" t="s">
        <v>19</v>
      </c>
      <c r="E65" s="8">
        <v>17</v>
      </c>
      <c r="F65" s="8">
        <f>20+100</f>
        <v>120</v>
      </c>
      <c r="G65" s="8">
        <v>425</v>
      </c>
      <c r="H65" s="7">
        <f t="shared" si="2"/>
        <v>4.8</v>
      </c>
      <c r="I65" s="2" t="str">
        <f t="shared" si="0"/>
        <v>1-Green|Steed|22-4|17|120|425|4.8</v>
      </c>
    </row>
    <row r="66" spans="1:9" x14ac:dyDescent="0.25">
      <c r="B66" s="2" t="s">
        <v>82</v>
      </c>
      <c r="C66" s="2" t="s">
        <v>113</v>
      </c>
      <c r="D66" s="6" t="s">
        <v>139</v>
      </c>
      <c r="E66" s="8">
        <v>6</v>
      </c>
      <c r="H66" s="7" t="str">
        <f t="shared" si="2"/>
        <v>N/A</v>
      </c>
      <c r="I66" s="2" t="str">
        <f t="shared" si="0"/>
        <v>1-Green|Thief|3-2|6|||N/A</v>
      </c>
    </row>
    <row r="67" spans="1:9" x14ac:dyDescent="0.25">
      <c r="B67" s="2" t="s">
        <v>82</v>
      </c>
      <c r="C67" s="2" t="s">
        <v>40</v>
      </c>
      <c r="D67" s="4" t="s">
        <v>27</v>
      </c>
      <c r="E67" s="8">
        <v>6</v>
      </c>
      <c r="F67" s="8">
        <v>50</v>
      </c>
      <c r="G67" s="8">
        <v>110</v>
      </c>
      <c r="H67" s="7">
        <f t="shared" si="2"/>
        <v>2.7272727272727271</v>
      </c>
      <c r="I67" s="2" t="str">
        <f t="shared" ref="I67" si="3">CONCATENATE(B67,"|",C67,"|",D67,"|",E67,"|",F67,"|",G67,"|",IF(H67="N/A", H67, ROUND(H67,2)))</f>
        <v>1-Green|Verdfruit|3-4|6|50|110|2.73</v>
      </c>
    </row>
    <row r="68" spans="1:9" x14ac:dyDescent="0.25">
      <c r="B68" s="2" t="s">
        <v>82</v>
      </c>
      <c r="C68" s="2" t="s">
        <v>40</v>
      </c>
      <c r="D68" s="3" t="s">
        <v>28</v>
      </c>
      <c r="E68" s="8">
        <v>7</v>
      </c>
      <c r="F68" s="8">
        <v>60</v>
      </c>
      <c r="G68" s="8">
        <v>170</v>
      </c>
      <c r="H68" s="7">
        <f t="shared" si="2"/>
        <v>2.4705882352941178</v>
      </c>
      <c r="I68" s="2" t="str">
        <f t="shared" ref="I68:I272" si="4">CONCATENATE(B68,"|",C68,"|",D68,"|",E68,"|",F68,"|",G68,"|",IF(H68="N/A", H68, ROUND(H68,2)))</f>
        <v>1-Green|Verdfruit|6-2|7|60|170|2.47</v>
      </c>
    </row>
    <row r="69" spans="1:9" x14ac:dyDescent="0.25">
      <c r="B69" s="2" t="s">
        <v>82</v>
      </c>
      <c r="C69" s="2" t="s">
        <v>40</v>
      </c>
      <c r="D69" s="1" t="s">
        <v>29</v>
      </c>
      <c r="E69" s="8">
        <v>8</v>
      </c>
      <c r="F69" s="8">
        <f>20+20</f>
        <v>40</v>
      </c>
      <c r="G69" s="8">
        <v>115</v>
      </c>
      <c r="H69" s="7">
        <f t="shared" si="2"/>
        <v>2.7826086956521738</v>
      </c>
      <c r="I69" s="2" t="str">
        <f t="shared" si="4"/>
        <v>1-Green|Verdfruit|7-1|8|40|115|2.78</v>
      </c>
    </row>
    <row r="70" spans="1:9" x14ac:dyDescent="0.25">
      <c r="A70" s="2" t="s">
        <v>278</v>
      </c>
      <c r="B70" s="2" t="s">
        <v>82</v>
      </c>
      <c r="C70" s="2" t="s">
        <v>114</v>
      </c>
      <c r="D70" s="6" t="s">
        <v>118</v>
      </c>
      <c r="E70" s="8">
        <v>6</v>
      </c>
      <c r="F70" s="8">
        <v>100</v>
      </c>
      <c r="G70" s="8">
        <v>175</v>
      </c>
      <c r="H70" s="7">
        <f t="shared" si="2"/>
        <v>3.4285714285714284</v>
      </c>
      <c r="I70" s="2" t="str">
        <f t="shared" si="4"/>
        <v>1-Green|Warrior|2-4|6|100|175|3.43</v>
      </c>
    </row>
    <row r="71" spans="1:9" x14ac:dyDescent="0.25">
      <c r="B71" s="2" t="s">
        <v>82</v>
      </c>
      <c r="C71" s="2" t="s">
        <v>115</v>
      </c>
      <c r="D71" s="1" t="s">
        <v>129</v>
      </c>
      <c r="E71" s="8">
        <v>7</v>
      </c>
      <c r="H71" s="7" t="str">
        <f t="shared" si="2"/>
        <v>N/A</v>
      </c>
      <c r="I71" s="2" t="str">
        <f t="shared" si="4"/>
        <v>1-Green|Whale|4-2|7|||N/A</v>
      </c>
    </row>
    <row r="72" spans="1:9" x14ac:dyDescent="0.25">
      <c r="B72" s="2" t="s">
        <v>82</v>
      </c>
      <c r="C72" s="2" t="s">
        <v>115</v>
      </c>
      <c r="D72" s="1" t="s">
        <v>146</v>
      </c>
      <c r="E72" s="8">
        <v>9</v>
      </c>
      <c r="F72" s="8">
        <v>80</v>
      </c>
      <c r="G72" s="8">
        <v>235</v>
      </c>
      <c r="H72" s="7">
        <f t="shared" si="2"/>
        <v>3.0638297872340425</v>
      </c>
      <c r="I72" s="2" t="str">
        <f t="shared" si="4"/>
        <v>1-Green|Whale|10-1|9|80|235|3.06</v>
      </c>
    </row>
    <row r="73" spans="1:9" x14ac:dyDescent="0.25">
      <c r="B73" s="2" t="s">
        <v>82</v>
      </c>
      <c r="C73" s="2" t="s">
        <v>116</v>
      </c>
      <c r="D73" s="6" t="s">
        <v>128</v>
      </c>
      <c r="E73" s="8">
        <v>7</v>
      </c>
      <c r="H73" s="7" t="str">
        <f t="shared" si="2"/>
        <v>N/A</v>
      </c>
      <c r="I73" s="2" t="str">
        <f t="shared" si="4"/>
        <v>1-Green|Wolf|5-2|7|||N/A</v>
      </c>
    </row>
    <row r="74" spans="1:9" x14ac:dyDescent="0.25">
      <c r="A74" s="2" t="s">
        <v>278</v>
      </c>
      <c r="B74" s="2" t="s">
        <v>82</v>
      </c>
      <c r="C74" s="2" t="s">
        <v>117</v>
      </c>
      <c r="D74" s="6" t="s">
        <v>65</v>
      </c>
      <c r="E74" s="8">
        <v>7</v>
      </c>
      <c r="F74" s="8">
        <f>20+20+100</f>
        <v>140</v>
      </c>
      <c r="G74" s="8">
        <v>390</v>
      </c>
      <c r="H74" s="7">
        <f t="shared" si="2"/>
        <v>2.5128205128205128</v>
      </c>
      <c r="I74" s="2" t="str">
        <f t="shared" si="4"/>
        <v>1-Green|Wyrm|4-5|7|140|390|2.51</v>
      </c>
    </row>
    <row r="75" spans="1:9" x14ac:dyDescent="0.25">
      <c r="B75" s="2" t="s">
        <v>83</v>
      </c>
      <c r="C75" s="2" t="s">
        <v>147</v>
      </c>
      <c r="D75" s="1" t="s">
        <v>144</v>
      </c>
      <c r="E75" s="8">
        <v>9</v>
      </c>
      <c r="H75" s="7" t="str">
        <f t="shared" si="2"/>
        <v>N/A</v>
      </c>
      <c r="I75" s="2" t="str">
        <f t="shared" si="4"/>
        <v>2-Blue|Anguis|12-2|9|||N/A</v>
      </c>
    </row>
    <row r="76" spans="1:9" x14ac:dyDescent="0.25">
      <c r="B76" s="2" t="s">
        <v>83</v>
      </c>
      <c r="C76" s="2" t="s">
        <v>147</v>
      </c>
      <c r="D76" s="1" t="s">
        <v>148</v>
      </c>
      <c r="E76" s="8">
        <v>15</v>
      </c>
      <c r="H76" s="7" t="str">
        <f t="shared" si="2"/>
        <v>N/A</v>
      </c>
      <c r="I76" s="2" t="str">
        <f t="shared" si="4"/>
        <v>2-Blue|Anguis|20-2|15|||N/A</v>
      </c>
    </row>
    <row r="77" spans="1:9" x14ac:dyDescent="0.25">
      <c r="B77" s="2" t="s">
        <v>83</v>
      </c>
      <c r="C77" s="2" t="s">
        <v>147</v>
      </c>
      <c r="D77" s="1" t="s">
        <v>149</v>
      </c>
      <c r="E77" s="8">
        <v>19</v>
      </c>
      <c r="H77" s="7" t="str">
        <f t="shared" ref="H77:H140" si="5">IF(F77&gt;0, E77*F77/G77, "N/A")</f>
        <v>N/A</v>
      </c>
      <c r="I77" s="2" t="str">
        <f t="shared" si="4"/>
        <v>2-Blue|Anguis|26-3|19|||N/A</v>
      </c>
    </row>
    <row r="78" spans="1:9" x14ac:dyDescent="0.25">
      <c r="B78" s="2" t="s">
        <v>83</v>
      </c>
      <c r="C78" s="2" t="s">
        <v>150</v>
      </c>
      <c r="D78" s="1" t="s">
        <v>124</v>
      </c>
      <c r="E78" s="8">
        <v>9</v>
      </c>
      <c r="H78" s="7" t="str">
        <f t="shared" si="5"/>
        <v>N/A</v>
      </c>
      <c r="I78" s="2" t="str">
        <f t="shared" si="4"/>
        <v>2-Blue|Aper|12-3|9|||N/A</v>
      </c>
    </row>
    <row r="79" spans="1:9" x14ac:dyDescent="0.25">
      <c r="B79" s="2" t="s">
        <v>83</v>
      </c>
      <c r="C79" s="2" t="s">
        <v>150</v>
      </c>
      <c r="D79" s="1" t="s">
        <v>151</v>
      </c>
      <c r="E79" s="8">
        <v>15</v>
      </c>
      <c r="F79" s="8">
        <v>80</v>
      </c>
      <c r="G79" s="8">
        <v>235</v>
      </c>
      <c r="H79" s="7">
        <f t="shared" si="5"/>
        <v>5.1063829787234045</v>
      </c>
      <c r="I79" s="2" t="str">
        <f t="shared" si="4"/>
        <v>2-Blue|Aper|20-4|15|80|235|5.11</v>
      </c>
    </row>
    <row r="80" spans="1:9" x14ac:dyDescent="0.25">
      <c r="A80" s="2" t="s">
        <v>293</v>
      </c>
      <c r="B80" s="2" t="s">
        <v>83</v>
      </c>
      <c r="C80" s="2" t="s">
        <v>152</v>
      </c>
      <c r="D80" s="1" t="s">
        <v>130</v>
      </c>
      <c r="E80" s="8">
        <v>9</v>
      </c>
      <c r="F80" s="8">
        <v>100</v>
      </c>
      <c r="G80" s="8">
        <v>220</v>
      </c>
      <c r="H80" s="7">
        <f t="shared" si="5"/>
        <v>4.0909090909090908</v>
      </c>
      <c r="I80" s="2" t="str">
        <f t="shared" si="4"/>
        <v>2-Blue|Aquila|12-4|9|100|220|4.09</v>
      </c>
    </row>
    <row r="81" spans="1:14" x14ac:dyDescent="0.25">
      <c r="B81" s="2" t="s">
        <v>83</v>
      </c>
      <c r="C81" s="2" t="s">
        <v>152</v>
      </c>
      <c r="D81" s="1" t="s">
        <v>153</v>
      </c>
      <c r="E81" s="8">
        <v>15</v>
      </c>
      <c r="F81" s="8">
        <v>80</v>
      </c>
      <c r="G81" s="8">
        <v>220</v>
      </c>
      <c r="H81" s="7">
        <f t="shared" si="5"/>
        <v>5.4545454545454541</v>
      </c>
      <c r="I81" s="2" t="str">
        <f t="shared" si="4"/>
        <v>2-Blue|Aquila|19-1|15|80|220|5.45</v>
      </c>
    </row>
    <row r="82" spans="1:14" x14ac:dyDescent="0.25">
      <c r="B82" s="2" t="s">
        <v>83</v>
      </c>
      <c r="C82" s="2" t="s">
        <v>152</v>
      </c>
      <c r="D82" s="1" t="s">
        <v>154</v>
      </c>
      <c r="E82" s="8">
        <v>19</v>
      </c>
      <c r="H82" s="7" t="str">
        <f t="shared" si="5"/>
        <v>N/A</v>
      </c>
      <c r="I82" s="2" t="str">
        <f t="shared" si="4"/>
        <v>2-Blue|Aquila|26-1|19|||N/A</v>
      </c>
    </row>
    <row r="83" spans="1:14" x14ac:dyDescent="0.25">
      <c r="A83" s="2" t="s">
        <v>278</v>
      </c>
      <c r="B83" s="2" t="s">
        <v>83</v>
      </c>
      <c r="C83" s="2" t="s">
        <v>155</v>
      </c>
      <c r="D83" s="6" t="s">
        <v>156</v>
      </c>
      <c r="E83" s="8">
        <v>7</v>
      </c>
      <c r="F83" s="8">
        <f>40+100</f>
        <v>140</v>
      </c>
      <c r="G83" s="8">
        <v>310</v>
      </c>
      <c r="H83" s="7">
        <f t="shared" si="5"/>
        <v>3.161290322580645</v>
      </c>
      <c r="I83" s="2" t="str">
        <f t="shared" si="4"/>
        <v>2-Blue|Bluewyrm|6-5|7|140|310|3.16</v>
      </c>
    </row>
    <row r="84" spans="1:14" x14ac:dyDescent="0.25">
      <c r="A84" s="2" t="s">
        <v>278</v>
      </c>
      <c r="B84" s="2" t="s">
        <v>83</v>
      </c>
      <c r="C84" s="2" t="s">
        <v>155</v>
      </c>
      <c r="D84" s="1" t="s">
        <v>157</v>
      </c>
      <c r="E84" s="8">
        <v>11</v>
      </c>
      <c r="F84" s="8">
        <f>20+100</f>
        <v>120</v>
      </c>
      <c r="G84" s="8">
        <v>390</v>
      </c>
      <c r="H84" s="7">
        <f t="shared" si="5"/>
        <v>3.3846153846153846</v>
      </c>
      <c r="I84" s="2" t="str">
        <f t="shared" si="4"/>
        <v>2-Blue|Bluewyrm|13-5|11|120|390|3.38</v>
      </c>
    </row>
    <row r="85" spans="1:14" x14ac:dyDescent="0.25">
      <c r="A85" s="2" t="s">
        <v>278</v>
      </c>
      <c r="B85" s="2" t="s">
        <v>83</v>
      </c>
      <c r="C85" s="2" t="s">
        <v>155</v>
      </c>
      <c r="D85" s="1" t="s">
        <v>45</v>
      </c>
      <c r="E85" s="8">
        <v>11</v>
      </c>
      <c r="F85" s="8">
        <f>20+20+100</f>
        <v>140</v>
      </c>
      <c r="G85" s="8">
        <v>155</v>
      </c>
      <c r="H85" s="7">
        <f t="shared" si="5"/>
        <v>9.935483870967742</v>
      </c>
      <c r="I85" s="2" t="str">
        <f t="shared" si="4"/>
        <v>2-Blue|Bluewyrm|14-5|11|140|155|9.94</v>
      </c>
    </row>
    <row r="86" spans="1:14" x14ac:dyDescent="0.25">
      <c r="A86" s="2" t="s">
        <v>278</v>
      </c>
      <c r="B86" s="2" t="s">
        <v>83</v>
      </c>
      <c r="C86" s="2" t="s">
        <v>155</v>
      </c>
      <c r="D86" s="1" t="s">
        <v>158</v>
      </c>
      <c r="E86" s="8">
        <v>11</v>
      </c>
      <c r="F86" s="8">
        <f>20+100</f>
        <v>120</v>
      </c>
      <c r="G86" s="8">
        <v>215</v>
      </c>
      <c r="H86" s="7">
        <f t="shared" si="5"/>
        <v>6.1395348837209305</v>
      </c>
      <c r="I86" s="2" t="str">
        <f t="shared" si="4"/>
        <v>2-Blue|Bluewyrm|15-5|11|120|215|6.14</v>
      </c>
    </row>
    <row r="87" spans="1:14" x14ac:dyDescent="0.25">
      <c r="B87" s="2" t="s">
        <v>83</v>
      </c>
      <c r="C87" s="2" t="s">
        <v>159</v>
      </c>
      <c r="D87" s="3" t="s">
        <v>145</v>
      </c>
      <c r="E87" s="8">
        <v>9</v>
      </c>
      <c r="F87" s="8">
        <v>40</v>
      </c>
      <c r="G87" s="8">
        <v>85</v>
      </c>
      <c r="H87" s="7">
        <f t="shared" si="5"/>
        <v>4.2352941176470589</v>
      </c>
      <c r="I87" s="2" t="str">
        <f t="shared" si="4"/>
        <v>2-Blue|Cervus|11-1|9|40|85|4.24</v>
      </c>
    </row>
    <row r="88" spans="1:14" x14ac:dyDescent="0.25">
      <c r="A88" s="2" t="s">
        <v>293</v>
      </c>
      <c r="B88" s="2" t="s">
        <v>83</v>
      </c>
      <c r="C88" s="2" t="s">
        <v>159</v>
      </c>
      <c r="D88" s="1" t="s">
        <v>51</v>
      </c>
      <c r="E88" s="8">
        <v>17</v>
      </c>
      <c r="F88" s="8">
        <v>100</v>
      </c>
      <c r="G88" s="8">
        <v>315</v>
      </c>
      <c r="H88" s="7">
        <f t="shared" si="5"/>
        <v>5.3968253968253972</v>
      </c>
      <c r="I88" s="2" t="str">
        <f t="shared" si="4"/>
        <v>2-Blue|Cervus|21-4|17|100|315|5.4</v>
      </c>
    </row>
    <row r="89" spans="1:14" x14ac:dyDescent="0.25">
      <c r="B89" s="2" t="s">
        <v>83</v>
      </c>
      <c r="C89" s="2" t="s">
        <v>159</v>
      </c>
      <c r="D89" s="1" t="s">
        <v>290</v>
      </c>
      <c r="E89" s="8">
        <v>20</v>
      </c>
      <c r="F89" s="8">
        <f>40</f>
        <v>40</v>
      </c>
      <c r="G89" s="8">
        <f>160</f>
        <v>160</v>
      </c>
      <c r="H89" s="7">
        <f t="shared" si="5"/>
        <v>5</v>
      </c>
      <c r="I89" s="2" t="str">
        <f t="shared" si="4"/>
        <v>2-Blue|Cervus|28-5|20|40|160|5</v>
      </c>
      <c r="M89" s="2">
        <v>142</v>
      </c>
      <c r="N89" s="2">
        <f>302-M89</f>
        <v>160</v>
      </c>
    </row>
    <row r="90" spans="1:14" x14ac:dyDescent="0.25">
      <c r="B90" s="2" t="s">
        <v>83</v>
      </c>
      <c r="C90" s="2" t="s">
        <v>281</v>
      </c>
      <c r="D90" s="1" t="s">
        <v>140</v>
      </c>
      <c r="E90" s="8">
        <v>8</v>
      </c>
      <c r="F90" s="8">
        <f>10</f>
        <v>10</v>
      </c>
      <c r="G90" s="8">
        <v>15</v>
      </c>
      <c r="H90" s="7">
        <f t="shared" si="5"/>
        <v>5.333333333333333</v>
      </c>
      <c r="I90" s="2" t="str">
        <f t="shared" si="4"/>
        <v>2-Blue|Corvus|9-2|8|10|15|5.33</v>
      </c>
    </row>
    <row r="91" spans="1:14" x14ac:dyDescent="0.25">
      <c r="A91" s="2" t="s">
        <v>293</v>
      </c>
      <c r="B91" s="2" t="s">
        <v>83</v>
      </c>
      <c r="C91" s="2" t="s">
        <v>281</v>
      </c>
      <c r="D91" s="1" t="s">
        <v>51</v>
      </c>
      <c r="E91" s="8">
        <v>17</v>
      </c>
      <c r="F91" s="8">
        <v>100</v>
      </c>
      <c r="G91" s="8">
        <v>350</v>
      </c>
      <c r="H91" s="7">
        <f t="shared" si="5"/>
        <v>4.8571428571428568</v>
      </c>
      <c r="I91" s="2" t="str">
        <f t="shared" si="4"/>
        <v>2-Blue|Corvus|21-4|17|100|350|4.86</v>
      </c>
    </row>
    <row r="92" spans="1:14" x14ac:dyDescent="0.25">
      <c r="B92" s="2" t="s">
        <v>83</v>
      </c>
      <c r="C92" s="2" t="s">
        <v>281</v>
      </c>
      <c r="D92" s="1" t="s">
        <v>284</v>
      </c>
      <c r="E92" s="8">
        <v>20</v>
      </c>
      <c r="H92" s="7" t="str">
        <f t="shared" si="5"/>
        <v>N/A</v>
      </c>
      <c r="I92" s="2" t="str">
        <f t="shared" ref="I92" si="6">CONCATENATE(B92,"|",C92,"|",D92,"|",E92,"|",F92,"|",G92,"|",IF(H92="N/A", H92, ROUND(H92,2)))</f>
        <v>2-Blue|Corvus|28-4|20|||N/A</v>
      </c>
    </row>
    <row r="93" spans="1:14" x14ac:dyDescent="0.25">
      <c r="A93" s="2" t="s">
        <v>278</v>
      </c>
      <c r="B93" s="2" t="s">
        <v>83</v>
      </c>
      <c r="C93" s="2" t="s">
        <v>160</v>
      </c>
      <c r="D93" s="1" t="s">
        <v>161</v>
      </c>
      <c r="E93" s="8">
        <v>7</v>
      </c>
      <c r="F93" s="8">
        <f>20+100</f>
        <v>120</v>
      </c>
      <c r="G93" s="8">
        <v>200</v>
      </c>
      <c r="H93" s="7">
        <f t="shared" si="5"/>
        <v>4.2</v>
      </c>
      <c r="I93" s="2" t="str">
        <f t="shared" si="4"/>
        <v>2-Blue|Dawnmist|5-5|7|120|200|4.2</v>
      </c>
    </row>
    <row r="94" spans="1:14" x14ac:dyDescent="0.25">
      <c r="B94" s="2" t="s">
        <v>83</v>
      </c>
      <c r="C94" s="2" t="s">
        <v>160</v>
      </c>
      <c r="D94" s="1" t="s">
        <v>162</v>
      </c>
      <c r="E94" s="8">
        <v>8</v>
      </c>
      <c r="F94" s="8">
        <v>50</v>
      </c>
      <c r="G94" s="8">
        <v>115</v>
      </c>
      <c r="H94" s="7">
        <f t="shared" si="5"/>
        <v>3.4782608695652173</v>
      </c>
      <c r="I94" s="2" t="str">
        <f t="shared" si="4"/>
        <v>2-Blue|Dawnmist|9-4|8|50|115|3.48</v>
      </c>
    </row>
    <row r="95" spans="1:14" x14ac:dyDescent="0.25">
      <c r="B95" s="2" t="s">
        <v>83</v>
      </c>
      <c r="C95" s="2" t="s">
        <v>160</v>
      </c>
      <c r="D95" s="3" t="s">
        <v>163</v>
      </c>
      <c r="E95" s="8">
        <v>9</v>
      </c>
      <c r="F95" s="8">
        <v>60</v>
      </c>
      <c r="G95" s="8">
        <v>235</v>
      </c>
      <c r="H95" s="7">
        <f t="shared" si="5"/>
        <v>2.2978723404255321</v>
      </c>
      <c r="I95" s="2" t="str">
        <f t="shared" si="4"/>
        <v>2-Blue|Dawnmist|10-2|9|60|235|2.3</v>
      </c>
    </row>
    <row r="96" spans="1:14" x14ac:dyDescent="0.25">
      <c r="B96" s="2" t="s">
        <v>83</v>
      </c>
      <c r="C96" s="2" t="s">
        <v>160</v>
      </c>
      <c r="D96" s="1" t="s">
        <v>164</v>
      </c>
      <c r="E96" s="8">
        <v>9</v>
      </c>
      <c r="F96" s="8">
        <v>60</v>
      </c>
      <c r="G96" s="8">
        <v>150</v>
      </c>
      <c r="H96" s="7">
        <f t="shared" si="5"/>
        <v>3.6</v>
      </c>
      <c r="I96" s="2" t="str">
        <f t="shared" ref="I96" si="7">CONCATENATE(B96,"|",C96,"|",D96,"|",E96,"|",F96,"|",G96,"|",IF(H96="N/A", H96, ROUND(H96,2)))</f>
        <v>2-Blue|Dawnmist|10-4|9|60|150|3.6</v>
      </c>
    </row>
    <row r="97" spans="1:9" x14ac:dyDescent="0.25">
      <c r="A97" s="2" t="s">
        <v>278</v>
      </c>
      <c r="B97" s="2" t="s">
        <v>83</v>
      </c>
      <c r="C97" s="2" t="s">
        <v>160</v>
      </c>
      <c r="D97" s="1" t="s">
        <v>165</v>
      </c>
      <c r="E97" s="8">
        <v>18</v>
      </c>
      <c r="F97" s="8">
        <v>100</v>
      </c>
      <c r="G97" s="8">
        <v>330</v>
      </c>
      <c r="H97" s="7">
        <f t="shared" si="5"/>
        <v>5.4545454545454541</v>
      </c>
      <c r="I97" s="2" t="str">
        <f t="shared" si="4"/>
        <v>2-Blue|Dawnmist|24-2|18|100|330|5.45</v>
      </c>
    </row>
    <row r="98" spans="1:9" x14ac:dyDescent="0.25">
      <c r="B98" s="2" t="s">
        <v>83</v>
      </c>
      <c r="C98" s="2" t="s">
        <v>160</v>
      </c>
      <c r="D98" s="1" t="s">
        <v>20</v>
      </c>
      <c r="E98" s="8">
        <v>19</v>
      </c>
      <c r="F98" s="8">
        <f>20+20+40</f>
        <v>80</v>
      </c>
      <c r="G98" s="8">
        <v>265</v>
      </c>
      <c r="H98" s="7">
        <f t="shared" si="5"/>
        <v>5.7358490566037732</v>
      </c>
      <c r="I98" s="2" t="str">
        <f t="shared" ref="I98" si="8">CONCATENATE(B98,"|",C98,"|",D98,"|",E98,"|",F98,"|",G98,"|",IF(H98="N/A", H98, ROUND(H98,2)))</f>
        <v>2-Blue|Dawnmist|25-4|19|80|265|5.74</v>
      </c>
    </row>
    <row r="99" spans="1:9" x14ac:dyDescent="0.25">
      <c r="A99" s="2" t="s">
        <v>278</v>
      </c>
      <c r="B99" s="2" t="s">
        <v>83</v>
      </c>
      <c r="C99" s="2" t="s">
        <v>166</v>
      </c>
      <c r="D99" s="1" t="s">
        <v>161</v>
      </c>
      <c r="E99" s="8">
        <v>7</v>
      </c>
      <c r="F99" s="8">
        <f>20+100</f>
        <v>120</v>
      </c>
      <c r="G99" s="8">
        <v>240</v>
      </c>
      <c r="H99" s="7">
        <f t="shared" si="5"/>
        <v>3.5</v>
      </c>
      <c r="I99" s="2" t="str">
        <f t="shared" si="4"/>
        <v>2-Blue|Duskmist|5-5|7|120|240|3.5</v>
      </c>
    </row>
    <row r="100" spans="1:9" x14ac:dyDescent="0.25">
      <c r="B100" s="2" t="s">
        <v>83</v>
      </c>
      <c r="C100" s="2" t="s">
        <v>166</v>
      </c>
      <c r="D100" s="1" t="s">
        <v>167</v>
      </c>
      <c r="E100" s="8">
        <v>8</v>
      </c>
      <c r="F100" s="8">
        <v>80</v>
      </c>
      <c r="G100" s="8">
        <v>210</v>
      </c>
      <c r="H100" s="7">
        <f t="shared" si="5"/>
        <v>3.0476190476190474</v>
      </c>
      <c r="I100" s="2" t="str">
        <f t="shared" si="4"/>
        <v>2-Blue|Duskmist|9-3|8|80|210|3.05</v>
      </c>
    </row>
    <row r="101" spans="1:9" x14ac:dyDescent="0.25">
      <c r="B101" s="2" t="s">
        <v>83</v>
      </c>
      <c r="C101" s="2" t="s">
        <v>166</v>
      </c>
      <c r="D101" s="3" t="s">
        <v>168</v>
      </c>
      <c r="E101" s="8">
        <v>8</v>
      </c>
      <c r="F101" s="8">
        <v>90</v>
      </c>
      <c r="G101" s="8">
        <v>235</v>
      </c>
      <c r="H101" s="7">
        <f t="shared" si="5"/>
        <v>3.0638297872340425</v>
      </c>
      <c r="I101" s="2" t="str">
        <f t="shared" si="4"/>
        <v>2-Blue|Duskmist|9-5|8|90|235|3.06</v>
      </c>
    </row>
    <row r="102" spans="1:9" x14ac:dyDescent="0.25">
      <c r="B102" s="2" t="s">
        <v>83</v>
      </c>
      <c r="C102" s="2" t="s">
        <v>166</v>
      </c>
      <c r="D102" s="1" t="s">
        <v>169</v>
      </c>
      <c r="E102" s="8">
        <v>9</v>
      </c>
      <c r="F102" s="8">
        <v>60</v>
      </c>
      <c r="G102" s="8">
        <v>160</v>
      </c>
      <c r="H102" s="7">
        <f t="shared" si="5"/>
        <v>3.375</v>
      </c>
      <c r="I102" s="2" t="str">
        <f t="shared" si="4"/>
        <v>2-Blue|Duskmist|10-3|9|60|160|3.38</v>
      </c>
    </row>
    <row r="103" spans="1:9" x14ac:dyDescent="0.25">
      <c r="A103" s="2" t="s">
        <v>278</v>
      </c>
      <c r="B103" s="2" t="s">
        <v>83</v>
      </c>
      <c r="C103" s="2" t="s">
        <v>166</v>
      </c>
      <c r="D103" s="1" t="s">
        <v>165</v>
      </c>
      <c r="E103" s="8">
        <v>18</v>
      </c>
      <c r="F103" s="8">
        <v>100</v>
      </c>
      <c r="G103" s="8">
        <v>365</v>
      </c>
      <c r="H103" s="7">
        <f t="shared" si="5"/>
        <v>4.9315068493150687</v>
      </c>
      <c r="I103" s="2" t="str">
        <f t="shared" si="4"/>
        <v>2-Blue|Duskmist|24-2|18|100|365|4.93</v>
      </c>
    </row>
    <row r="104" spans="1:9" x14ac:dyDescent="0.25">
      <c r="B104" s="2" t="s">
        <v>83</v>
      </c>
      <c r="C104" s="2" t="s">
        <v>166</v>
      </c>
      <c r="D104" s="1" t="s">
        <v>20</v>
      </c>
      <c r="E104" s="8">
        <v>19</v>
      </c>
      <c r="F104" s="8">
        <f>20+20+40</f>
        <v>80</v>
      </c>
      <c r="G104" s="8">
        <v>270</v>
      </c>
      <c r="H104" s="7">
        <f t="shared" si="5"/>
        <v>5.6296296296296298</v>
      </c>
      <c r="I104" s="2" t="str">
        <f t="shared" si="4"/>
        <v>2-Blue|Duskmist|25-4|19|80|270|5.63</v>
      </c>
    </row>
    <row r="105" spans="1:9" x14ac:dyDescent="0.25">
      <c r="B105" s="2" t="s">
        <v>83</v>
      </c>
      <c r="C105" s="2" t="s">
        <v>170</v>
      </c>
      <c r="D105" s="1" t="s">
        <v>134</v>
      </c>
      <c r="E105" s="8">
        <v>9</v>
      </c>
      <c r="F105" s="8">
        <v>20</v>
      </c>
      <c r="G105" s="8">
        <v>40</v>
      </c>
      <c r="H105" s="7">
        <f t="shared" si="5"/>
        <v>4.5</v>
      </c>
      <c r="I105" s="2" t="str">
        <f t="shared" si="4"/>
        <v>2-Blue|Falco|11-5|9|20|40|4.5</v>
      </c>
    </row>
    <row r="106" spans="1:9" x14ac:dyDescent="0.25">
      <c r="B106" s="2" t="s">
        <v>83</v>
      </c>
      <c r="C106" s="2" t="s">
        <v>170</v>
      </c>
      <c r="D106" s="1" t="s">
        <v>24</v>
      </c>
      <c r="E106" s="8">
        <v>15</v>
      </c>
      <c r="F106" s="8">
        <v>80</v>
      </c>
      <c r="G106" s="8">
        <v>260</v>
      </c>
      <c r="H106" s="7">
        <f t="shared" si="5"/>
        <v>4.615384615384615</v>
      </c>
      <c r="I106" s="2" t="str">
        <f t="shared" si="4"/>
        <v>2-Blue|Falco|19-2|15|80|260|4.62</v>
      </c>
    </row>
    <row r="107" spans="1:9" x14ac:dyDescent="0.25">
      <c r="B107" s="2" t="s">
        <v>83</v>
      </c>
      <c r="C107" s="2" t="s">
        <v>170</v>
      </c>
      <c r="D107" s="1" t="s">
        <v>171</v>
      </c>
      <c r="E107" s="8">
        <v>19</v>
      </c>
      <c r="H107" s="7" t="str">
        <f t="shared" si="5"/>
        <v>N/A</v>
      </c>
      <c r="I107" s="2" t="str">
        <f t="shared" si="4"/>
        <v>2-Blue|Falco|26-2|19|||N/A</v>
      </c>
    </row>
    <row r="108" spans="1:9" x14ac:dyDescent="0.25">
      <c r="A108" s="2" t="s">
        <v>293</v>
      </c>
      <c r="B108" s="2" t="s">
        <v>83</v>
      </c>
      <c r="C108" s="2" t="s">
        <v>48</v>
      </c>
      <c r="D108" s="6" t="s">
        <v>49</v>
      </c>
      <c r="E108" s="8">
        <v>8</v>
      </c>
      <c r="F108" s="8">
        <v>100</v>
      </c>
      <c r="G108" s="8">
        <v>245</v>
      </c>
      <c r="H108" s="7">
        <f t="shared" si="5"/>
        <v>3.2653061224489797</v>
      </c>
      <c r="I108" s="2" t="str">
        <f t="shared" si="4"/>
        <v>2-Blue|Hircus|9-1|8|100|245|3.27</v>
      </c>
    </row>
    <row r="109" spans="1:9" x14ac:dyDescent="0.25">
      <c r="A109" s="2" t="s">
        <v>293</v>
      </c>
      <c r="B109" s="2" t="s">
        <v>83</v>
      </c>
      <c r="C109" s="2" t="s">
        <v>48</v>
      </c>
      <c r="D109" s="1" t="s">
        <v>50</v>
      </c>
      <c r="E109" s="8">
        <v>9</v>
      </c>
      <c r="F109" s="8">
        <v>100</v>
      </c>
      <c r="G109" s="8">
        <v>190</v>
      </c>
      <c r="H109" s="7">
        <f t="shared" si="5"/>
        <v>4.7368421052631575</v>
      </c>
      <c r="I109" s="2" t="str">
        <f t="shared" ref="I109:I137" si="9">CONCATENATE(B109,"|",C109,"|",D109,"|",E109,"|",F109,"|",G109,"|",IF(H109="N/A", H109, ROUND(H109,2)))</f>
        <v>2-Blue|Hircus|12-5|9|100|190|4.74</v>
      </c>
    </row>
    <row r="110" spans="1:9" x14ac:dyDescent="0.25">
      <c r="A110" s="2" t="s">
        <v>293</v>
      </c>
      <c r="B110" s="2" t="s">
        <v>83</v>
      </c>
      <c r="C110" s="2" t="s">
        <v>48</v>
      </c>
      <c r="D110" s="1" t="s">
        <v>51</v>
      </c>
      <c r="E110" s="8">
        <v>17</v>
      </c>
      <c r="F110" s="8">
        <v>120</v>
      </c>
      <c r="G110" s="8">
        <v>385</v>
      </c>
      <c r="H110" s="7">
        <f t="shared" si="5"/>
        <v>5.2987012987012987</v>
      </c>
      <c r="I110" s="2" t="str">
        <f t="shared" si="9"/>
        <v>2-Blue|Hircus|21-4|17|120|385|5.3</v>
      </c>
    </row>
    <row r="111" spans="1:9" x14ac:dyDescent="0.25">
      <c r="B111" s="2" t="s">
        <v>83</v>
      </c>
      <c r="C111" s="2" t="s">
        <v>48</v>
      </c>
      <c r="D111" s="1" t="s">
        <v>287</v>
      </c>
      <c r="E111" s="8">
        <v>20</v>
      </c>
      <c r="H111" s="7" t="str">
        <f t="shared" si="5"/>
        <v>N/A</v>
      </c>
      <c r="I111" s="2" t="str">
        <f t="shared" si="9"/>
        <v>2-Blue|Hircus|28-1|20|||N/A</v>
      </c>
    </row>
    <row r="112" spans="1:9" x14ac:dyDescent="0.25">
      <c r="B112" s="2" t="s">
        <v>83</v>
      </c>
      <c r="C112" s="2" t="s">
        <v>172</v>
      </c>
      <c r="D112" s="1" t="s">
        <v>133</v>
      </c>
      <c r="E112" s="8">
        <v>9</v>
      </c>
      <c r="H112" s="7" t="str">
        <f t="shared" si="5"/>
        <v>N/A</v>
      </c>
      <c r="I112" s="2" t="str">
        <f t="shared" si="9"/>
        <v>2-Blue|Kitsune|12-1|9|||N/A</v>
      </c>
    </row>
    <row r="113" spans="1:14" x14ac:dyDescent="0.25">
      <c r="B113" s="2" t="s">
        <v>83</v>
      </c>
      <c r="C113" s="2" t="s">
        <v>172</v>
      </c>
      <c r="D113" s="1" t="s">
        <v>173</v>
      </c>
      <c r="E113" s="8">
        <v>15</v>
      </c>
      <c r="H113" s="7" t="str">
        <f t="shared" si="5"/>
        <v>N/A</v>
      </c>
      <c r="I113" s="2" t="str">
        <f t="shared" si="9"/>
        <v>2-Blue|Kitsune|19-3|15|||N/A</v>
      </c>
    </row>
    <row r="114" spans="1:14" x14ac:dyDescent="0.25">
      <c r="B114" s="2" t="s">
        <v>83</v>
      </c>
      <c r="C114" s="2" t="s">
        <v>174</v>
      </c>
      <c r="D114" s="1" t="s">
        <v>137</v>
      </c>
      <c r="E114" s="8">
        <v>9</v>
      </c>
      <c r="F114" s="8">
        <v>70</v>
      </c>
      <c r="G114" s="8">
        <v>140</v>
      </c>
      <c r="H114" s="7">
        <f t="shared" si="5"/>
        <v>4.5</v>
      </c>
      <c r="I114" s="2" t="str">
        <f t="shared" si="9"/>
        <v>2-Blue|Lacerta|11-2|9|70|140|4.5</v>
      </c>
    </row>
    <row r="115" spans="1:14" x14ac:dyDescent="0.25">
      <c r="B115" s="2" t="s">
        <v>83</v>
      </c>
      <c r="C115" s="2" t="s">
        <v>174</v>
      </c>
      <c r="D115" s="1" t="s">
        <v>175</v>
      </c>
      <c r="E115" s="8">
        <v>17</v>
      </c>
      <c r="F115" s="8">
        <v>60</v>
      </c>
      <c r="G115" s="8">
        <v>150</v>
      </c>
      <c r="H115" s="7">
        <f t="shared" si="5"/>
        <v>6.8</v>
      </c>
      <c r="I115" s="2" t="str">
        <f t="shared" si="9"/>
        <v>2-Blue|Lacerta|22-2|17|60|150|6.8</v>
      </c>
    </row>
    <row r="116" spans="1:14" x14ac:dyDescent="0.25">
      <c r="B116" s="2" t="s">
        <v>83</v>
      </c>
      <c r="C116" s="2" t="s">
        <v>174</v>
      </c>
      <c r="D116" s="1" t="s">
        <v>290</v>
      </c>
      <c r="E116" s="8">
        <v>20</v>
      </c>
      <c r="F116" s="8">
        <f>40</f>
        <v>40</v>
      </c>
      <c r="G116" s="8">
        <f>160</f>
        <v>160</v>
      </c>
      <c r="H116" s="7">
        <f t="shared" si="5"/>
        <v>5</v>
      </c>
      <c r="I116" s="2" t="str">
        <f t="shared" si="9"/>
        <v>2-Blue|Lacerta|28-5|20|40|160|5</v>
      </c>
      <c r="M116" s="2">
        <v>11</v>
      </c>
      <c r="N116" s="2">
        <f>171-M116</f>
        <v>160</v>
      </c>
    </row>
    <row r="117" spans="1:14" x14ac:dyDescent="0.25">
      <c r="B117" s="2" t="s">
        <v>83</v>
      </c>
      <c r="C117" s="2" t="s">
        <v>176</v>
      </c>
      <c r="D117" s="1" t="s">
        <v>169</v>
      </c>
      <c r="E117" s="8">
        <v>9</v>
      </c>
      <c r="F117" s="8">
        <v>60</v>
      </c>
      <c r="G117" s="8">
        <v>125</v>
      </c>
      <c r="H117" s="7">
        <f t="shared" si="5"/>
        <v>4.32</v>
      </c>
      <c r="I117" s="2" t="str">
        <f t="shared" si="9"/>
        <v>2-Blue|Luxeye|10-3|9|60|125|4.32</v>
      </c>
    </row>
    <row r="118" spans="1:14" x14ac:dyDescent="0.25">
      <c r="B118" s="2" t="s">
        <v>83</v>
      </c>
      <c r="C118" s="2" t="s">
        <v>176</v>
      </c>
      <c r="D118" s="1" t="s">
        <v>177</v>
      </c>
      <c r="E118" s="8">
        <v>19</v>
      </c>
      <c r="H118" s="7" t="str">
        <f t="shared" si="5"/>
        <v>N/A</v>
      </c>
      <c r="I118" s="2" t="str">
        <f t="shared" si="9"/>
        <v>2-Blue|Luxeye|25-3|19|||N/A</v>
      </c>
    </row>
    <row r="119" spans="1:14" x14ac:dyDescent="0.25">
      <c r="B119" s="2" t="s">
        <v>83</v>
      </c>
      <c r="C119" s="2" t="s">
        <v>176</v>
      </c>
      <c r="D119" s="1" t="s">
        <v>286</v>
      </c>
      <c r="E119" s="8">
        <v>20</v>
      </c>
      <c r="H119" s="7" t="str">
        <f t="shared" si="5"/>
        <v>N/A</v>
      </c>
      <c r="I119" s="2" t="str">
        <f t="shared" si="9"/>
        <v>2-Blue|Luxeye|27-4|20|||N/A</v>
      </c>
    </row>
    <row r="120" spans="1:14" x14ac:dyDescent="0.25">
      <c r="B120" s="2" t="s">
        <v>83</v>
      </c>
      <c r="C120" s="2" t="s">
        <v>178</v>
      </c>
      <c r="D120" s="1" t="s">
        <v>168</v>
      </c>
      <c r="E120" s="8">
        <v>8</v>
      </c>
      <c r="F120" s="8">
        <v>90</v>
      </c>
      <c r="G120" s="8">
        <v>155</v>
      </c>
      <c r="H120" s="7">
        <f t="shared" si="5"/>
        <v>4.645161290322581</v>
      </c>
      <c r="I120" s="2" t="str">
        <f t="shared" si="9"/>
        <v>2-Blue|Luxfang|9-5|8|90|155|4.65</v>
      </c>
    </row>
    <row r="121" spans="1:14" x14ac:dyDescent="0.25">
      <c r="B121" s="2" t="s">
        <v>83</v>
      </c>
      <c r="C121" s="2" t="s">
        <v>178</v>
      </c>
      <c r="D121" s="1" t="s">
        <v>55</v>
      </c>
      <c r="E121" s="8">
        <v>19</v>
      </c>
      <c r="F121" s="8">
        <f>20+20+40</f>
        <v>80</v>
      </c>
      <c r="G121" s="8">
        <v>300</v>
      </c>
      <c r="H121" s="7">
        <f t="shared" si="5"/>
        <v>5.0666666666666664</v>
      </c>
      <c r="I121" s="2" t="str">
        <f t="shared" si="9"/>
        <v>2-Blue|Luxfang|25-1|19|80|300|5.07</v>
      </c>
    </row>
    <row r="122" spans="1:14" x14ac:dyDescent="0.25">
      <c r="B122" s="2" t="s">
        <v>83</v>
      </c>
      <c r="C122" s="2" t="s">
        <v>178</v>
      </c>
      <c r="D122" s="1" t="s">
        <v>285</v>
      </c>
      <c r="E122" s="8">
        <v>22</v>
      </c>
      <c r="H122" s="7" t="str">
        <f t="shared" si="5"/>
        <v>N/A</v>
      </c>
      <c r="I122" s="2" t="str">
        <f t="shared" si="9"/>
        <v>2-Blue|Luxfang|27-1|22|||N/A</v>
      </c>
    </row>
    <row r="123" spans="1:14" x14ac:dyDescent="0.25">
      <c r="B123" s="2" t="s">
        <v>83</v>
      </c>
      <c r="C123" s="2" t="s">
        <v>179</v>
      </c>
      <c r="D123" s="1" t="s">
        <v>121</v>
      </c>
      <c r="E123" s="8">
        <v>7</v>
      </c>
      <c r="F123" s="8">
        <v>80</v>
      </c>
      <c r="G123" s="8">
        <v>155</v>
      </c>
      <c r="H123" s="7">
        <f t="shared" si="5"/>
        <v>3.6129032258064515</v>
      </c>
      <c r="I123" s="2" t="str">
        <f t="shared" si="9"/>
        <v>2-Blue|Luxland|6-1|7|80|155|3.61</v>
      </c>
    </row>
    <row r="124" spans="1:14" x14ac:dyDescent="0.25">
      <c r="A124" s="2" t="s">
        <v>293</v>
      </c>
      <c r="B124" s="2" t="s">
        <v>83</v>
      </c>
      <c r="C124" s="2" t="s">
        <v>179</v>
      </c>
      <c r="D124" s="1" t="s">
        <v>180</v>
      </c>
      <c r="E124" s="8">
        <v>11</v>
      </c>
      <c r="F124" s="8">
        <v>120</v>
      </c>
      <c r="G124" s="8">
        <v>350</v>
      </c>
      <c r="H124" s="7">
        <f t="shared" si="5"/>
        <v>3.7714285714285714</v>
      </c>
      <c r="I124" s="2" t="str">
        <f t="shared" si="9"/>
        <v>2-Blue|Luxland|15-1|11|120|350|3.77</v>
      </c>
    </row>
    <row r="125" spans="1:14" x14ac:dyDescent="0.25">
      <c r="B125" s="2" t="s">
        <v>83</v>
      </c>
      <c r="C125" s="12" t="s">
        <v>179</v>
      </c>
      <c r="D125" s="1" t="s">
        <v>289</v>
      </c>
      <c r="E125" s="8">
        <v>20</v>
      </c>
      <c r="H125" s="7" t="str">
        <f t="shared" si="5"/>
        <v>N/A</v>
      </c>
      <c r="I125" s="2" t="str">
        <f t="shared" si="9"/>
        <v>2-Blue|Luxland|28-3|20|||N/A</v>
      </c>
    </row>
    <row r="126" spans="1:14" x14ac:dyDescent="0.25">
      <c r="B126" s="2" t="s">
        <v>83</v>
      </c>
      <c r="C126" s="2" t="s">
        <v>181</v>
      </c>
      <c r="D126" s="1" t="s">
        <v>28</v>
      </c>
      <c r="E126" s="8">
        <v>7</v>
      </c>
      <c r="F126" s="8">
        <v>40</v>
      </c>
      <c r="G126" s="8">
        <v>120</v>
      </c>
      <c r="H126" s="7">
        <f t="shared" si="5"/>
        <v>2.3333333333333335</v>
      </c>
      <c r="I126" s="2" t="str">
        <f t="shared" si="9"/>
        <v>2-Blue|Luxsea|6-2|7|40|120|2.33</v>
      </c>
    </row>
    <row r="127" spans="1:14" x14ac:dyDescent="0.25">
      <c r="A127" s="2" t="s">
        <v>293</v>
      </c>
      <c r="B127" s="2" t="s">
        <v>83</v>
      </c>
      <c r="C127" s="2" t="s">
        <v>181</v>
      </c>
      <c r="D127" s="1" t="s">
        <v>32</v>
      </c>
      <c r="E127" s="8">
        <v>11</v>
      </c>
      <c r="F127" s="8">
        <v>140</v>
      </c>
      <c r="G127" s="8">
        <v>320</v>
      </c>
      <c r="H127" s="7">
        <f t="shared" si="5"/>
        <v>4.8125</v>
      </c>
      <c r="I127" s="2" t="str">
        <f t="shared" si="9"/>
        <v>2-Blue|Luxsea|15-2|11|140|320|4.81</v>
      </c>
    </row>
    <row r="128" spans="1:14" x14ac:dyDescent="0.25">
      <c r="B128" s="2" t="s">
        <v>83</v>
      </c>
      <c r="C128" s="2" t="s">
        <v>181</v>
      </c>
      <c r="D128" s="1" t="s">
        <v>284</v>
      </c>
      <c r="E128" s="8">
        <v>20</v>
      </c>
      <c r="H128" s="7" t="str">
        <f t="shared" si="5"/>
        <v>N/A</v>
      </c>
      <c r="I128" s="2" t="str">
        <f t="shared" si="9"/>
        <v>2-Blue|Luxsea|28-4|20|||N/A</v>
      </c>
    </row>
    <row r="129" spans="1:14" x14ac:dyDescent="0.25">
      <c r="A129" s="2" t="s">
        <v>293</v>
      </c>
      <c r="B129" s="2" t="s">
        <v>83</v>
      </c>
      <c r="C129" s="2" t="s">
        <v>182</v>
      </c>
      <c r="D129" s="1" t="s">
        <v>183</v>
      </c>
      <c r="E129" s="8">
        <v>11</v>
      </c>
      <c r="F129" s="8">
        <v>100</v>
      </c>
      <c r="G129" s="8">
        <v>185</v>
      </c>
      <c r="H129" s="7">
        <f t="shared" si="5"/>
        <v>5.9459459459459456</v>
      </c>
      <c r="I129" s="2" t="str">
        <f t="shared" si="9"/>
        <v>2-Blue|Luxshell|15-4|11|100|185|5.95</v>
      </c>
    </row>
    <row r="130" spans="1:14" x14ac:dyDescent="0.25">
      <c r="A130" s="2" t="s">
        <v>278</v>
      </c>
      <c r="B130" s="2" t="s">
        <v>83</v>
      </c>
      <c r="C130" s="2" t="s">
        <v>182</v>
      </c>
      <c r="D130" s="1" t="s">
        <v>184</v>
      </c>
      <c r="E130" s="8">
        <v>13</v>
      </c>
      <c r="F130" s="8">
        <f>100</f>
        <v>100</v>
      </c>
      <c r="G130" s="8">
        <v>270</v>
      </c>
      <c r="H130" s="7">
        <f t="shared" si="5"/>
        <v>4.8148148148148149</v>
      </c>
      <c r="I130" s="2" t="str">
        <f t="shared" si="9"/>
        <v>2-Blue|Luxshell|18-2|13|100|270|4.81</v>
      </c>
    </row>
    <row r="131" spans="1:14" x14ac:dyDescent="0.25">
      <c r="A131" s="2" t="s">
        <v>278</v>
      </c>
      <c r="B131" s="2" t="s">
        <v>83</v>
      </c>
      <c r="C131" s="2" t="s">
        <v>182</v>
      </c>
      <c r="D131" s="1" t="s">
        <v>47</v>
      </c>
      <c r="E131" s="8">
        <v>19</v>
      </c>
      <c r="F131" s="8">
        <f>100</f>
        <v>100</v>
      </c>
      <c r="G131" s="8">
        <v>350</v>
      </c>
      <c r="H131" s="7">
        <f t="shared" si="5"/>
        <v>5.4285714285714288</v>
      </c>
      <c r="I131" s="2" t="str">
        <f t="shared" si="9"/>
        <v>2-Blue|Luxshell|26-4|19|100|350|5.43</v>
      </c>
    </row>
    <row r="132" spans="1:14" x14ac:dyDescent="0.25">
      <c r="B132" s="2" t="s">
        <v>83</v>
      </c>
      <c r="C132" s="2" t="s">
        <v>182</v>
      </c>
      <c r="D132" s="1" t="s">
        <v>286</v>
      </c>
      <c r="E132" s="8">
        <v>20</v>
      </c>
      <c r="H132" s="7" t="str">
        <f t="shared" si="5"/>
        <v>N/A</v>
      </c>
      <c r="I132" s="2" t="str">
        <f t="shared" si="9"/>
        <v>2-Blue|Luxshell|27-4|20|||N/A</v>
      </c>
    </row>
    <row r="133" spans="1:14" x14ac:dyDescent="0.25">
      <c r="B133" s="2" t="s">
        <v>83</v>
      </c>
      <c r="C133" s="2" t="s">
        <v>185</v>
      </c>
      <c r="D133" s="1" t="s">
        <v>141</v>
      </c>
      <c r="E133" s="8">
        <v>7</v>
      </c>
      <c r="F133" s="8">
        <v>80</v>
      </c>
      <c r="G133" s="8">
        <v>145</v>
      </c>
      <c r="H133" s="7">
        <f t="shared" si="5"/>
        <v>3.8620689655172415</v>
      </c>
      <c r="I133" s="2" t="str">
        <f t="shared" si="9"/>
        <v>2-Blue|Luxsky|6-3|7|80|145|3.86</v>
      </c>
    </row>
    <row r="134" spans="1:14" x14ac:dyDescent="0.25">
      <c r="A134" s="2" t="s">
        <v>278</v>
      </c>
      <c r="B134" s="2" t="s">
        <v>83</v>
      </c>
      <c r="C134" s="2" t="s">
        <v>185</v>
      </c>
      <c r="D134" s="1" t="s">
        <v>186</v>
      </c>
      <c r="E134" s="8">
        <v>11</v>
      </c>
      <c r="F134" s="8">
        <f>20+100</f>
        <v>120</v>
      </c>
      <c r="G134" s="8">
        <v>300</v>
      </c>
      <c r="H134" s="7">
        <f t="shared" si="5"/>
        <v>4.4000000000000004</v>
      </c>
      <c r="I134" s="2" t="str">
        <f t="shared" si="9"/>
        <v>2-Blue|Luxsky|15-3|11|120|300|4.4</v>
      </c>
    </row>
    <row r="135" spans="1:14" x14ac:dyDescent="0.25">
      <c r="B135" s="2" t="s">
        <v>83</v>
      </c>
      <c r="C135" s="2" t="s">
        <v>185</v>
      </c>
      <c r="D135" s="1" t="s">
        <v>290</v>
      </c>
      <c r="E135" s="8">
        <v>20</v>
      </c>
      <c r="F135" s="8">
        <f>40</f>
        <v>40</v>
      </c>
      <c r="G135" s="8">
        <f>165</f>
        <v>165</v>
      </c>
      <c r="H135" s="7">
        <f t="shared" si="5"/>
        <v>4.8484848484848486</v>
      </c>
      <c r="I135" s="2" t="str">
        <f t="shared" si="9"/>
        <v>2-Blue|Luxsky|28-5|20|40|165|4.85</v>
      </c>
      <c r="M135" s="2">
        <v>223</v>
      </c>
      <c r="N135" s="2">
        <f>388-M135</f>
        <v>165</v>
      </c>
    </row>
    <row r="136" spans="1:14" x14ac:dyDescent="0.25">
      <c r="B136" s="2" t="s">
        <v>83</v>
      </c>
      <c r="C136" s="2" t="s">
        <v>187</v>
      </c>
      <c r="D136" s="1" t="s">
        <v>167</v>
      </c>
      <c r="E136" s="8">
        <v>8</v>
      </c>
      <c r="F136" s="8">
        <v>80</v>
      </c>
      <c r="G136" s="8">
        <v>195</v>
      </c>
      <c r="H136" s="7">
        <f t="shared" si="5"/>
        <v>3.2820512820512819</v>
      </c>
      <c r="I136" s="2" t="str">
        <f t="shared" si="9"/>
        <v>2-Blue|Luxwing|9-3|8|80|195|3.28</v>
      </c>
    </row>
    <row r="137" spans="1:14" x14ac:dyDescent="0.25">
      <c r="B137" s="2" t="s">
        <v>83</v>
      </c>
      <c r="C137" s="2" t="s">
        <v>187</v>
      </c>
      <c r="D137" s="1" t="s">
        <v>188</v>
      </c>
      <c r="E137" s="8">
        <v>19</v>
      </c>
      <c r="F137" s="8">
        <v>20</v>
      </c>
      <c r="G137" s="8">
        <v>75</v>
      </c>
      <c r="H137" s="7">
        <f t="shared" si="5"/>
        <v>5.0666666666666664</v>
      </c>
      <c r="I137" s="2" t="str">
        <f t="shared" si="9"/>
        <v>2-Blue|Luxwing|25-2|19|20|75|5.07</v>
      </c>
    </row>
    <row r="138" spans="1:14" x14ac:dyDescent="0.25">
      <c r="B138" s="2" t="s">
        <v>83</v>
      </c>
      <c r="C138" s="2" t="s">
        <v>187</v>
      </c>
      <c r="D138" s="1" t="s">
        <v>285</v>
      </c>
      <c r="E138" s="8">
        <v>23</v>
      </c>
      <c r="H138" s="7" t="str">
        <f t="shared" si="5"/>
        <v>N/A</v>
      </c>
      <c r="I138" s="2" t="str">
        <f t="shared" ref="I138:I166" si="10">CONCATENATE(B138,"|",C138,"|",D138,"|",E138,"|",F138,"|",G138,"|",IF(H138="N/A", H138, ROUND(H138,2)))</f>
        <v>2-Blue|Luxwing|27-1|23|||N/A</v>
      </c>
    </row>
    <row r="139" spans="1:14" x14ac:dyDescent="0.25">
      <c r="A139" s="2" t="s">
        <v>293</v>
      </c>
      <c r="B139" s="2" t="s">
        <v>83</v>
      </c>
      <c r="C139" s="2" t="s">
        <v>39</v>
      </c>
      <c r="D139" s="1" t="s">
        <v>13</v>
      </c>
      <c r="E139" s="8">
        <v>8</v>
      </c>
      <c r="F139" s="8">
        <f>20+20+40+40+30</f>
        <v>150</v>
      </c>
      <c r="G139" s="8">
        <v>265</v>
      </c>
      <c r="H139" s="7">
        <f t="shared" si="5"/>
        <v>4.5283018867924527</v>
      </c>
      <c r="I139" s="2" t="str">
        <f t="shared" si="10"/>
        <v>2-Blue|Meteor|8-2|8|150|265|4.53</v>
      </c>
    </row>
    <row r="140" spans="1:14" x14ac:dyDescent="0.25">
      <c r="A140" s="2" t="s">
        <v>293</v>
      </c>
      <c r="B140" s="2" t="s">
        <v>83</v>
      </c>
      <c r="C140" s="2" t="s">
        <v>39</v>
      </c>
      <c r="D140" s="1" t="s">
        <v>12</v>
      </c>
      <c r="E140" s="8">
        <v>8</v>
      </c>
      <c r="F140" s="8">
        <f>20+60+30</f>
        <v>110</v>
      </c>
      <c r="G140" s="8">
        <v>205</v>
      </c>
      <c r="H140" s="7">
        <f t="shared" si="5"/>
        <v>4.2926829268292686</v>
      </c>
      <c r="I140" s="2" t="str">
        <f t="shared" si="10"/>
        <v>2-Blue|Meteor|8-3|8|110|205|4.29</v>
      </c>
    </row>
    <row r="141" spans="1:14" x14ac:dyDescent="0.25">
      <c r="A141" s="2" t="s">
        <v>278</v>
      </c>
      <c r="B141" s="2" t="s">
        <v>83</v>
      </c>
      <c r="C141" s="2" t="s">
        <v>39</v>
      </c>
      <c r="D141" s="5" t="s">
        <v>11</v>
      </c>
      <c r="E141" s="8">
        <v>11</v>
      </c>
      <c r="F141" s="8">
        <f>20+20+20+60+100</f>
        <v>220</v>
      </c>
      <c r="G141" s="8">
        <v>755</v>
      </c>
      <c r="H141" s="7">
        <f t="shared" ref="H141:H204" si="11">IF(F141&gt;0, E141*F141/G141, "N/A")</f>
        <v>3.2052980132450331</v>
      </c>
      <c r="I141" s="2" t="str">
        <f t="shared" si="10"/>
        <v>2-Blue|Meteor|13-2|11|220|755|3.21</v>
      </c>
    </row>
    <row r="142" spans="1:14" x14ac:dyDescent="0.25">
      <c r="A142" s="2" t="s">
        <v>278</v>
      </c>
      <c r="B142" s="2" t="s">
        <v>83</v>
      </c>
      <c r="C142" s="2" t="s">
        <v>39</v>
      </c>
      <c r="D142" s="1" t="s">
        <v>10</v>
      </c>
      <c r="E142" s="8">
        <v>18</v>
      </c>
      <c r="F142" s="8">
        <f>40+100</f>
        <v>140</v>
      </c>
      <c r="G142" s="8">
        <v>445</v>
      </c>
      <c r="H142" s="7">
        <f t="shared" si="11"/>
        <v>5.6629213483146064</v>
      </c>
      <c r="I142" s="2" t="str">
        <f t="shared" si="10"/>
        <v>2-Blue|Meteor|24-4|18|140|445|5.66</v>
      </c>
    </row>
    <row r="143" spans="1:14" x14ac:dyDescent="0.25">
      <c r="B143" s="2" t="s">
        <v>83</v>
      </c>
      <c r="C143" s="2" t="s">
        <v>189</v>
      </c>
      <c r="D143" s="1" t="s">
        <v>146</v>
      </c>
      <c r="E143" s="8">
        <v>9</v>
      </c>
      <c r="F143" s="8">
        <v>80</v>
      </c>
      <c r="G143" s="8">
        <v>165</v>
      </c>
      <c r="H143" s="7">
        <f t="shared" si="11"/>
        <v>4.3636363636363633</v>
      </c>
      <c r="I143" s="2" t="str">
        <f t="shared" si="10"/>
        <v>2-Blue|Moby|10-1|9|80|165|4.36</v>
      </c>
    </row>
    <row r="144" spans="1:14" x14ac:dyDescent="0.25">
      <c r="A144" s="2" t="s">
        <v>293</v>
      </c>
      <c r="B144" s="2" t="s">
        <v>83</v>
      </c>
      <c r="C144" s="2" t="s">
        <v>189</v>
      </c>
      <c r="D144" s="1" t="s">
        <v>190</v>
      </c>
      <c r="E144" s="8">
        <v>17</v>
      </c>
      <c r="F144" s="8">
        <v>100</v>
      </c>
      <c r="G144" s="8">
        <v>335</v>
      </c>
      <c r="H144" s="7">
        <f t="shared" si="11"/>
        <v>5.0746268656716422</v>
      </c>
      <c r="I144" s="2" t="str">
        <f t="shared" si="10"/>
        <v>2-Blue|Moby|22-3|17|100|335|5.07</v>
      </c>
    </row>
    <row r="145" spans="1:9" x14ac:dyDescent="0.25">
      <c r="B145" s="2" t="s">
        <v>83</v>
      </c>
      <c r="C145" s="2" t="s">
        <v>189</v>
      </c>
      <c r="D145" s="1" t="s">
        <v>288</v>
      </c>
      <c r="E145" s="8">
        <v>20</v>
      </c>
      <c r="H145" s="7" t="str">
        <f t="shared" si="11"/>
        <v>N/A</v>
      </c>
      <c r="I145" s="2" t="str">
        <f t="shared" si="10"/>
        <v>2-Blue|Moby|28-2|20|||N/A</v>
      </c>
    </row>
    <row r="146" spans="1:9" x14ac:dyDescent="0.25">
      <c r="A146" s="2" t="s">
        <v>293</v>
      </c>
      <c r="B146" s="2" t="s">
        <v>83</v>
      </c>
      <c r="C146" s="2" t="s">
        <v>38</v>
      </c>
      <c r="D146" s="4" t="s">
        <v>17</v>
      </c>
      <c r="E146" s="8">
        <v>8</v>
      </c>
      <c r="F146" s="8">
        <v>240</v>
      </c>
      <c r="G146" s="8">
        <v>430</v>
      </c>
      <c r="H146" s="7">
        <f t="shared" si="11"/>
        <v>4.4651162790697674</v>
      </c>
      <c r="I146" s="2" t="str">
        <f t="shared" si="10"/>
        <v>2-Blue|Moon|7-3|8|240|430|4.47</v>
      </c>
    </row>
    <row r="147" spans="1:9" x14ac:dyDescent="0.25">
      <c r="A147" s="2" t="s">
        <v>293</v>
      </c>
      <c r="B147" s="2" t="s">
        <v>83</v>
      </c>
      <c r="C147" s="2" t="s">
        <v>38</v>
      </c>
      <c r="D147" s="1" t="s">
        <v>16</v>
      </c>
      <c r="E147" s="8">
        <v>8</v>
      </c>
      <c r="F147" s="8">
        <v>200</v>
      </c>
      <c r="G147" s="8">
        <v>385</v>
      </c>
      <c r="H147" s="7">
        <f t="shared" si="11"/>
        <v>4.1558441558441555</v>
      </c>
      <c r="I147" s="2" t="str">
        <f t="shared" si="10"/>
        <v>2-Blue|Moon|8-4|8|200|385|4.16</v>
      </c>
    </row>
    <row r="148" spans="1:9" x14ac:dyDescent="0.25">
      <c r="A148" s="2" t="s">
        <v>278</v>
      </c>
      <c r="B148" s="2" t="s">
        <v>83</v>
      </c>
      <c r="C148" s="2" t="s">
        <v>38</v>
      </c>
      <c r="D148" s="6" t="s">
        <v>15</v>
      </c>
      <c r="E148" s="8">
        <v>11</v>
      </c>
      <c r="F148" s="8">
        <f>20+100</f>
        <v>120</v>
      </c>
      <c r="G148" s="8">
        <v>395</v>
      </c>
      <c r="H148" s="7">
        <f t="shared" si="11"/>
        <v>3.3417721518987342</v>
      </c>
      <c r="I148" s="2" t="str">
        <f t="shared" si="10"/>
        <v>2-Blue|Moon|13-4|11|120|395|3.34</v>
      </c>
    </row>
    <row r="149" spans="1:9" x14ac:dyDescent="0.25">
      <c r="A149" s="2" t="s">
        <v>278</v>
      </c>
      <c r="B149" s="2" t="s">
        <v>83</v>
      </c>
      <c r="C149" s="2" t="s">
        <v>38</v>
      </c>
      <c r="D149" s="13" t="s">
        <v>14</v>
      </c>
      <c r="E149" s="8">
        <v>18</v>
      </c>
      <c r="F149" s="8">
        <f>40+100</f>
        <v>140</v>
      </c>
      <c r="G149" s="8">
        <v>515</v>
      </c>
      <c r="H149" s="7">
        <f t="shared" si="11"/>
        <v>4.8932038834951452</v>
      </c>
      <c r="I149" s="2" t="str">
        <f t="shared" si="10"/>
        <v>2-Blue|Moon|23-4|18|140|515|4.89</v>
      </c>
    </row>
    <row r="150" spans="1:9" x14ac:dyDescent="0.25">
      <c r="B150" s="2" t="s">
        <v>83</v>
      </c>
      <c r="C150" s="2" t="s">
        <v>191</v>
      </c>
      <c r="D150" s="1" t="s">
        <v>162</v>
      </c>
      <c r="E150" s="8">
        <v>8</v>
      </c>
      <c r="F150" s="8">
        <v>50</v>
      </c>
      <c r="G150" s="8">
        <v>115</v>
      </c>
      <c r="H150" s="7">
        <f t="shared" si="11"/>
        <v>3.4782608695652173</v>
      </c>
      <c r="I150" s="2" t="str">
        <f t="shared" si="10"/>
        <v>2-Blue|Noxeye|9-4|8|50|115|3.48</v>
      </c>
    </row>
    <row r="151" spans="1:9" x14ac:dyDescent="0.25">
      <c r="B151" s="2" t="s">
        <v>83</v>
      </c>
      <c r="C151" s="2" t="s">
        <v>191</v>
      </c>
      <c r="D151" s="1" t="s">
        <v>177</v>
      </c>
      <c r="E151" s="8">
        <v>19</v>
      </c>
      <c r="H151" s="7" t="str">
        <f t="shared" si="11"/>
        <v>N/A</v>
      </c>
      <c r="I151" s="2" t="str">
        <f t="shared" si="10"/>
        <v>2-Blue|Noxeye|25-3|19|||N/A</v>
      </c>
    </row>
    <row r="152" spans="1:9" x14ac:dyDescent="0.25">
      <c r="B152" s="2" t="s">
        <v>83</v>
      </c>
      <c r="C152" s="2" t="s">
        <v>191</v>
      </c>
      <c r="D152" s="1" t="s">
        <v>283</v>
      </c>
      <c r="E152" s="8">
        <v>20</v>
      </c>
      <c r="F152" s="8">
        <f>20+20</f>
        <v>40</v>
      </c>
      <c r="G152" s="8">
        <v>150</v>
      </c>
      <c r="H152" s="7">
        <f t="shared" si="11"/>
        <v>5.333333333333333</v>
      </c>
      <c r="I152" s="2" t="str">
        <f t="shared" si="10"/>
        <v>2-Blue|Noxeye|27-2|20|40|150|5.33</v>
      </c>
    </row>
    <row r="153" spans="1:9" x14ac:dyDescent="0.25">
      <c r="B153" s="2" t="s">
        <v>83</v>
      </c>
      <c r="C153" s="2" t="s">
        <v>192</v>
      </c>
      <c r="D153" s="3" t="s">
        <v>164</v>
      </c>
      <c r="E153" s="8">
        <v>9</v>
      </c>
      <c r="F153" s="8">
        <v>50</v>
      </c>
      <c r="G153" s="8">
        <v>105</v>
      </c>
      <c r="H153" s="7">
        <f t="shared" si="11"/>
        <v>4.2857142857142856</v>
      </c>
      <c r="I153" s="2" t="str">
        <f t="shared" si="10"/>
        <v>2-Blue|Noxfang|10-4|9|50|105|4.29</v>
      </c>
    </row>
    <row r="154" spans="1:9" x14ac:dyDescent="0.25">
      <c r="B154" s="2" t="s">
        <v>83</v>
      </c>
      <c r="C154" s="2" t="s">
        <v>192</v>
      </c>
      <c r="D154" s="1" t="s">
        <v>55</v>
      </c>
      <c r="E154" s="8">
        <v>19</v>
      </c>
      <c r="F154" s="8">
        <f>20+20+40</f>
        <v>80</v>
      </c>
      <c r="G154" s="8">
        <v>310</v>
      </c>
      <c r="H154" s="7">
        <f t="shared" si="11"/>
        <v>4.903225806451613</v>
      </c>
      <c r="I154" s="2" t="str">
        <f t="shared" si="10"/>
        <v>2-Blue|Noxfang|25-1|19|80|310|4.9</v>
      </c>
    </row>
    <row r="155" spans="1:9" x14ac:dyDescent="0.25">
      <c r="B155" s="2" t="s">
        <v>83</v>
      </c>
      <c r="C155" s="2" t="s">
        <v>192</v>
      </c>
      <c r="D155" s="1" t="s">
        <v>283</v>
      </c>
      <c r="E155" s="8">
        <v>20</v>
      </c>
      <c r="F155" s="8">
        <f>20+20</f>
        <v>40</v>
      </c>
      <c r="G155" s="8">
        <v>165</v>
      </c>
      <c r="H155" s="7">
        <f t="shared" si="11"/>
        <v>4.8484848484848486</v>
      </c>
      <c r="I155" s="2" t="str">
        <f t="shared" si="10"/>
        <v>2-Blue|Noxfang|27-2|20|40|165|4.85</v>
      </c>
    </row>
    <row r="156" spans="1:9" x14ac:dyDescent="0.25">
      <c r="B156" s="2" t="s">
        <v>83</v>
      </c>
      <c r="C156" s="2" t="s">
        <v>193</v>
      </c>
      <c r="D156" s="1" t="s">
        <v>122</v>
      </c>
      <c r="E156" s="8">
        <v>8</v>
      </c>
      <c r="F156" s="8">
        <v>20</v>
      </c>
      <c r="G156" s="8">
        <v>35</v>
      </c>
      <c r="H156" s="7">
        <f t="shared" si="11"/>
        <v>4.5714285714285712</v>
      </c>
      <c r="I156" s="2" t="str">
        <f t="shared" si="10"/>
        <v>2-Blue|Noxland|7-2|8|20|35|4.57</v>
      </c>
    </row>
    <row r="157" spans="1:9" x14ac:dyDescent="0.25">
      <c r="A157" s="2" t="s">
        <v>293</v>
      </c>
      <c r="B157" s="2" t="s">
        <v>83</v>
      </c>
      <c r="C157" s="2" t="s">
        <v>193</v>
      </c>
      <c r="D157" s="1" t="s">
        <v>180</v>
      </c>
      <c r="E157" s="8">
        <v>11</v>
      </c>
      <c r="F157" s="8">
        <v>120</v>
      </c>
      <c r="G157" s="8">
        <v>340</v>
      </c>
      <c r="H157" s="7">
        <f t="shared" si="11"/>
        <v>3.8823529411764706</v>
      </c>
      <c r="I157" s="2" t="str">
        <f t="shared" si="10"/>
        <v>2-Blue|Noxland|15-1|11|120|340|3.88</v>
      </c>
    </row>
    <row r="158" spans="1:9" x14ac:dyDescent="0.25">
      <c r="B158" s="2" t="s">
        <v>83</v>
      </c>
      <c r="C158" s="2" t="s">
        <v>193</v>
      </c>
      <c r="D158" s="1" t="s">
        <v>289</v>
      </c>
      <c r="E158" s="8">
        <v>20</v>
      </c>
      <c r="H158" s="7" t="str">
        <f t="shared" si="11"/>
        <v>N/A</v>
      </c>
      <c r="I158" s="2" t="str">
        <f t="shared" si="10"/>
        <v>2-Blue|Noxland|28-3|20|||N/A</v>
      </c>
    </row>
    <row r="159" spans="1:9" x14ac:dyDescent="0.25">
      <c r="B159" s="2" t="s">
        <v>83</v>
      </c>
      <c r="C159" s="2" t="s">
        <v>194</v>
      </c>
      <c r="D159" s="1" t="s">
        <v>29</v>
      </c>
      <c r="E159" s="8">
        <v>8</v>
      </c>
      <c r="F159" s="8">
        <v>20</v>
      </c>
      <c r="G159" s="8">
        <v>35</v>
      </c>
      <c r="H159" s="7">
        <f t="shared" si="11"/>
        <v>4.5714285714285712</v>
      </c>
      <c r="I159" s="2" t="str">
        <f t="shared" si="10"/>
        <v>2-Blue|Noxsea|7-1|8|20|35|4.57</v>
      </c>
    </row>
    <row r="160" spans="1:9" x14ac:dyDescent="0.25">
      <c r="A160" s="2" t="s">
        <v>293</v>
      </c>
      <c r="B160" s="2" t="s">
        <v>83</v>
      </c>
      <c r="C160" s="2" t="s">
        <v>194</v>
      </c>
      <c r="D160" s="4" t="s">
        <v>32</v>
      </c>
      <c r="E160" s="8">
        <v>11</v>
      </c>
      <c r="F160" s="8">
        <v>140</v>
      </c>
      <c r="G160" s="8">
        <v>345</v>
      </c>
      <c r="H160" s="7">
        <f t="shared" si="11"/>
        <v>4.4637681159420293</v>
      </c>
      <c r="I160" s="2" t="str">
        <f t="shared" si="10"/>
        <v>2-Blue|Noxsea|15-2|11|140|345|4.46</v>
      </c>
    </row>
    <row r="161" spans="1:14" x14ac:dyDescent="0.25">
      <c r="B161" s="2" t="s">
        <v>83</v>
      </c>
      <c r="C161" s="2" t="s">
        <v>194</v>
      </c>
      <c r="D161" s="1" t="s">
        <v>284</v>
      </c>
      <c r="E161" s="8">
        <v>20</v>
      </c>
      <c r="H161" s="7" t="str">
        <f t="shared" si="11"/>
        <v>N/A</v>
      </c>
      <c r="I161" s="2" t="str">
        <f t="shared" si="10"/>
        <v>2-Blue|Noxsea|28-4|20|||N/A</v>
      </c>
    </row>
    <row r="162" spans="1:14" x14ac:dyDescent="0.25">
      <c r="A162" s="2" t="s">
        <v>293</v>
      </c>
      <c r="B162" s="2" t="s">
        <v>83</v>
      </c>
      <c r="C162" s="2" t="s">
        <v>195</v>
      </c>
      <c r="D162" s="1" t="s">
        <v>183</v>
      </c>
      <c r="E162" s="8">
        <v>11</v>
      </c>
      <c r="F162" s="8">
        <v>100</v>
      </c>
      <c r="G162" s="8">
        <v>175</v>
      </c>
      <c r="H162" s="7">
        <f t="shared" si="11"/>
        <v>6.2857142857142856</v>
      </c>
      <c r="I162" s="2" t="str">
        <f t="shared" si="10"/>
        <v>2-Blue|Noxshell|15-4|11|100|175|6.29</v>
      </c>
    </row>
    <row r="163" spans="1:14" x14ac:dyDescent="0.25">
      <c r="A163" s="2" t="s">
        <v>278</v>
      </c>
      <c r="B163" s="2" t="s">
        <v>83</v>
      </c>
      <c r="C163" s="2" t="s">
        <v>195</v>
      </c>
      <c r="D163" s="3" t="s">
        <v>184</v>
      </c>
      <c r="E163" s="8">
        <v>13</v>
      </c>
      <c r="F163" s="8">
        <f>100</f>
        <v>100</v>
      </c>
      <c r="G163" s="8">
        <v>300</v>
      </c>
      <c r="H163" s="7">
        <f t="shared" si="11"/>
        <v>4.333333333333333</v>
      </c>
      <c r="I163" s="2" t="str">
        <f t="shared" si="10"/>
        <v>2-Blue|Noxshell|18-2|13|100|300|4.33</v>
      </c>
    </row>
    <row r="164" spans="1:14" x14ac:dyDescent="0.25">
      <c r="A164" s="2" t="s">
        <v>278</v>
      </c>
      <c r="B164" s="2" t="s">
        <v>83</v>
      </c>
      <c r="C164" s="2" t="s">
        <v>195</v>
      </c>
      <c r="D164" s="1" t="s">
        <v>47</v>
      </c>
      <c r="E164" s="8">
        <v>19</v>
      </c>
      <c r="F164" s="8">
        <f>100</f>
        <v>100</v>
      </c>
      <c r="G164" s="8">
        <v>335</v>
      </c>
      <c r="H164" s="7">
        <f t="shared" si="11"/>
        <v>5.6716417910447765</v>
      </c>
      <c r="I164" s="2" t="str">
        <f t="shared" si="10"/>
        <v>2-Blue|Noxshell|26-4|19|100|335|5.67</v>
      </c>
    </row>
    <row r="165" spans="1:14" x14ac:dyDescent="0.25">
      <c r="B165" s="2" t="s">
        <v>83</v>
      </c>
      <c r="C165" s="2" t="s">
        <v>195</v>
      </c>
      <c r="D165" s="1" t="s">
        <v>282</v>
      </c>
      <c r="E165" s="8">
        <v>20</v>
      </c>
      <c r="F165" s="8">
        <f>20+20</f>
        <v>40</v>
      </c>
      <c r="G165" s="8">
        <f>85+85</f>
        <v>170</v>
      </c>
      <c r="H165" s="7">
        <f t="shared" si="11"/>
        <v>4.7058823529411766</v>
      </c>
      <c r="I165" s="2" t="str">
        <f t="shared" si="10"/>
        <v>2-Blue|Noxshell|27-3|20|40|170|4.71</v>
      </c>
    </row>
    <row r="166" spans="1:14" x14ac:dyDescent="0.25">
      <c r="B166" s="2" t="s">
        <v>83</v>
      </c>
      <c r="C166" s="2" t="s">
        <v>196</v>
      </c>
      <c r="D166" s="1" t="s">
        <v>142</v>
      </c>
      <c r="E166" s="8">
        <v>7</v>
      </c>
      <c r="F166" s="8">
        <f>40</f>
        <v>40</v>
      </c>
      <c r="G166" s="8">
        <v>60</v>
      </c>
      <c r="H166" s="7">
        <f t="shared" si="11"/>
        <v>4.666666666666667</v>
      </c>
      <c r="I166" s="2" t="str">
        <f t="shared" si="10"/>
        <v>2-Blue|Noxsky|6-4|7|40|60|4.67</v>
      </c>
    </row>
    <row r="167" spans="1:14" x14ac:dyDescent="0.25">
      <c r="A167" s="2" t="s">
        <v>278</v>
      </c>
      <c r="B167" s="2" t="s">
        <v>83</v>
      </c>
      <c r="C167" s="2" t="s">
        <v>196</v>
      </c>
      <c r="D167" s="4" t="s">
        <v>186</v>
      </c>
      <c r="E167" s="8">
        <v>11</v>
      </c>
      <c r="F167" s="8">
        <f>20+100</f>
        <v>120</v>
      </c>
      <c r="G167" s="8">
        <v>375</v>
      </c>
      <c r="H167" s="7">
        <f t="shared" si="11"/>
        <v>3.52</v>
      </c>
      <c r="I167" s="2" t="str">
        <f t="shared" ref="I167:I196" si="12">CONCATENATE(B167,"|",C167,"|",D167,"|",E167,"|",F167,"|",G167,"|",IF(H167="N/A", H167, ROUND(H167,2)))</f>
        <v>2-Blue|Noxsky|15-3|11|120|375|3.52</v>
      </c>
    </row>
    <row r="168" spans="1:14" x14ac:dyDescent="0.25">
      <c r="B168" s="2" t="s">
        <v>83</v>
      </c>
      <c r="C168" s="2" t="s">
        <v>196</v>
      </c>
      <c r="D168" s="1" t="s">
        <v>290</v>
      </c>
      <c r="E168" s="8">
        <v>20</v>
      </c>
      <c r="F168" s="8">
        <f>40</f>
        <v>40</v>
      </c>
      <c r="G168" s="8">
        <f>150</f>
        <v>150</v>
      </c>
      <c r="H168" s="7">
        <f t="shared" si="11"/>
        <v>5.333333333333333</v>
      </c>
      <c r="I168" s="2" t="str">
        <f t="shared" ref="I168" si="13">CONCATENATE(B168,"|",C168,"|",D168,"|",E168,"|",F168,"|",G168,"|",IF(H168="N/A", H168, ROUND(H168,2)))</f>
        <v>2-Blue|Noxsky|28-5|20|40|150|5.33</v>
      </c>
      <c r="M168" s="2">
        <v>108</v>
      </c>
      <c r="N168" s="2">
        <f>258-M168</f>
        <v>150</v>
      </c>
    </row>
    <row r="169" spans="1:14" x14ac:dyDescent="0.25">
      <c r="B169" s="2" t="s">
        <v>83</v>
      </c>
      <c r="C169" s="2" t="s">
        <v>197</v>
      </c>
      <c r="D169" s="1" t="s">
        <v>163</v>
      </c>
      <c r="E169" s="8">
        <v>9</v>
      </c>
      <c r="F169" s="8">
        <v>60</v>
      </c>
      <c r="G169" s="8">
        <v>235</v>
      </c>
      <c r="H169" s="7">
        <f t="shared" si="11"/>
        <v>2.2978723404255321</v>
      </c>
      <c r="I169" s="2" t="str">
        <f t="shared" si="12"/>
        <v>2-Blue|Noxwing|10-2|9|60|235|2.3</v>
      </c>
    </row>
    <row r="170" spans="1:14" x14ac:dyDescent="0.25">
      <c r="B170" s="2" t="s">
        <v>83</v>
      </c>
      <c r="C170" s="2" t="s">
        <v>197</v>
      </c>
      <c r="D170" s="1" t="s">
        <v>188</v>
      </c>
      <c r="E170" s="8">
        <v>19</v>
      </c>
      <c r="F170" s="8">
        <v>20</v>
      </c>
      <c r="G170" s="8">
        <v>90</v>
      </c>
      <c r="H170" s="7">
        <f t="shared" si="11"/>
        <v>4.2222222222222223</v>
      </c>
      <c r="I170" s="2" t="str">
        <f t="shared" si="12"/>
        <v>2-Blue|Noxwing|25-2|19|20|90|4.22</v>
      </c>
    </row>
    <row r="171" spans="1:14" x14ac:dyDescent="0.25">
      <c r="B171" s="2" t="s">
        <v>83</v>
      </c>
      <c r="C171" s="2" t="s">
        <v>197</v>
      </c>
      <c r="D171" s="1" t="s">
        <v>282</v>
      </c>
      <c r="E171" s="8">
        <v>20</v>
      </c>
      <c r="F171" s="8">
        <f>20+20</f>
        <v>40</v>
      </c>
      <c r="G171" s="8">
        <f>75+80</f>
        <v>155</v>
      </c>
      <c r="H171" s="7">
        <f t="shared" si="11"/>
        <v>5.161290322580645</v>
      </c>
      <c r="I171" s="2" t="str">
        <f t="shared" si="12"/>
        <v>2-Blue|Noxwing|27-3|20|40|155|5.16</v>
      </c>
    </row>
    <row r="172" spans="1:14" x14ac:dyDescent="0.25">
      <c r="B172" s="2" t="s">
        <v>83</v>
      </c>
      <c r="C172" s="2" t="s">
        <v>198</v>
      </c>
      <c r="D172" s="1" t="s">
        <v>138</v>
      </c>
      <c r="E172" s="8">
        <v>9</v>
      </c>
      <c r="F172" s="8">
        <v>50</v>
      </c>
      <c r="G172" s="8">
        <v>60</v>
      </c>
      <c r="H172" s="7">
        <f t="shared" si="11"/>
        <v>7.5</v>
      </c>
      <c r="I172" s="2" t="str">
        <f t="shared" si="12"/>
        <v>2-Blue|Pavo|10-5|9|50|60|7.5</v>
      </c>
    </row>
    <row r="173" spans="1:14" x14ac:dyDescent="0.25">
      <c r="B173" s="2" t="s">
        <v>83</v>
      </c>
      <c r="C173" s="2" t="s">
        <v>198</v>
      </c>
      <c r="D173" s="1" t="s">
        <v>50</v>
      </c>
      <c r="E173" s="8">
        <v>9</v>
      </c>
      <c r="F173" s="8">
        <v>80</v>
      </c>
      <c r="G173" s="8">
        <v>175</v>
      </c>
      <c r="H173" s="7">
        <f t="shared" si="11"/>
        <v>4.1142857142857139</v>
      </c>
      <c r="I173" s="2" t="str">
        <f t="shared" si="12"/>
        <v>2-Blue|Pavo|12-5|9|80|175|4.11</v>
      </c>
    </row>
    <row r="174" spans="1:14" x14ac:dyDescent="0.25">
      <c r="B174" s="2" t="s">
        <v>83</v>
      </c>
      <c r="C174" s="2" t="s">
        <v>198</v>
      </c>
      <c r="D174" s="1" t="s">
        <v>33</v>
      </c>
      <c r="E174" s="8">
        <v>17</v>
      </c>
      <c r="F174" s="8">
        <v>50</v>
      </c>
      <c r="G174" s="8">
        <v>175</v>
      </c>
      <c r="H174" s="7">
        <f t="shared" si="11"/>
        <v>4.8571428571428568</v>
      </c>
      <c r="I174" s="2" t="str">
        <f t="shared" si="12"/>
        <v>2-Blue|Pavo|22-1|17|50|175|4.86</v>
      </c>
    </row>
    <row r="175" spans="1:14" x14ac:dyDescent="0.25">
      <c r="B175" s="2" t="s">
        <v>83</v>
      </c>
      <c r="C175" s="2" t="s">
        <v>198</v>
      </c>
      <c r="D175" s="1" t="s">
        <v>284</v>
      </c>
      <c r="E175" s="8">
        <v>20</v>
      </c>
      <c r="H175" s="7" t="str">
        <f t="shared" si="11"/>
        <v>N/A</v>
      </c>
      <c r="I175" s="2" t="str">
        <f t="shared" si="12"/>
        <v>2-Blue|Pavo|28-4|20|||N/A</v>
      </c>
    </row>
    <row r="176" spans="1:14" x14ac:dyDescent="0.25">
      <c r="A176" s="2" t="s">
        <v>278</v>
      </c>
      <c r="B176" s="2" t="s">
        <v>83</v>
      </c>
      <c r="C176" s="2" t="s">
        <v>199</v>
      </c>
      <c r="D176" s="1" t="s">
        <v>156</v>
      </c>
      <c r="E176" s="8">
        <v>7</v>
      </c>
      <c r="F176" s="8">
        <f>20+40+100</f>
        <v>160</v>
      </c>
      <c r="G176" s="8">
        <v>320</v>
      </c>
      <c r="H176" s="7">
        <f t="shared" si="11"/>
        <v>3.5</v>
      </c>
      <c r="I176" s="2" t="str">
        <f t="shared" si="12"/>
        <v>2-Blue|Redwyrm|6-5|7|160|320|3.5</v>
      </c>
    </row>
    <row r="177" spans="1:9" x14ac:dyDescent="0.25">
      <c r="A177" s="2" t="s">
        <v>278</v>
      </c>
      <c r="B177" s="2" t="s">
        <v>83</v>
      </c>
      <c r="C177" s="2" t="s">
        <v>199</v>
      </c>
      <c r="D177" s="1" t="s">
        <v>157</v>
      </c>
      <c r="E177" s="8">
        <v>11</v>
      </c>
      <c r="F177" s="8">
        <f>20+100</f>
        <v>120</v>
      </c>
      <c r="G177" s="8">
        <v>260</v>
      </c>
      <c r="H177" s="7">
        <f t="shared" si="11"/>
        <v>5.0769230769230766</v>
      </c>
      <c r="I177" s="2" t="str">
        <f t="shared" si="12"/>
        <v>2-Blue|Redwyrm|13-5|11|120|260|5.08</v>
      </c>
    </row>
    <row r="178" spans="1:9" x14ac:dyDescent="0.25">
      <c r="A178" s="2" t="s">
        <v>278</v>
      </c>
      <c r="B178" s="2" t="s">
        <v>83</v>
      </c>
      <c r="C178" s="2" t="s">
        <v>199</v>
      </c>
      <c r="D178" s="6" t="s">
        <v>45</v>
      </c>
      <c r="E178" s="8">
        <v>11</v>
      </c>
      <c r="F178" s="8">
        <f>20+20+100</f>
        <v>140</v>
      </c>
      <c r="G178" s="8">
        <v>480</v>
      </c>
      <c r="H178" s="7">
        <f t="shared" si="11"/>
        <v>3.2083333333333335</v>
      </c>
      <c r="I178" s="2" t="str">
        <f t="shared" si="12"/>
        <v>2-Blue|Redwyrm|14-5|11|140|480|3.21</v>
      </c>
    </row>
    <row r="179" spans="1:9" x14ac:dyDescent="0.25">
      <c r="A179" s="2" t="s">
        <v>278</v>
      </c>
      <c r="B179" s="2" t="s">
        <v>83</v>
      </c>
      <c r="C179" s="2" t="s">
        <v>199</v>
      </c>
      <c r="D179" s="1" t="s">
        <v>158</v>
      </c>
      <c r="E179" s="8">
        <v>11</v>
      </c>
      <c r="F179" s="8">
        <f>20+100</f>
        <v>120</v>
      </c>
      <c r="G179" s="8">
        <v>210</v>
      </c>
      <c r="H179" s="7">
        <f t="shared" si="11"/>
        <v>6.2857142857142856</v>
      </c>
      <c r="I179" s="2" t="str">
        <f t="shared" si="12"/>
        <v>2-Blue|Redwyrm|15-5|11|120|210|6.29</v>
      </c>
    </row>
    <row r="180" spans="1:9" x14ac:dyDescent="0.25">
      <c r="A180" s="2" t="s">
        <v>293</v>
      </c>
      <c r="B180" s="2" t="s">
        <v>83</v>
      </c>
      <c r="C180" s="2" t="s">
        <v>200</v>
      </c>
      <c r="D180" s="1" t="s">
        <v>17</v>
      </c>
      <c r="E180" s="8">
        <v>8</v>
      </c>
      <c r="F180" s="8">
        <v>160</v>
      </c>
      <c r="G180" s="8">
        <v>220</v>
      </c>
      <c r="H180" s="7">
        <f t="shared" si="11"/>
        <v>5.8181818181818183</v>
      </c>
      <c r="I180" s="2" t="str">
        <f t="shared" si="12"/>
        <v>2-Blue|Spring|7-3|8|160|220|5.82</v>
      </c>
    </row>
    <row r="181" spans="1:9" x14ac:dyDescent="0.25">
      <c r="B181" s="2" t="s">
        <v>83</v>
      </c>
      <c r="C181" s="2" t="s">
        <v>200</v>
      </c>
      <c r="D181" s="1" t="s">
        <v>9</v>
      </c>
      <c r="E181" s="8">
        <v>8</v>
      </c>
      <c r="F181" s="8">
        <f>40+40</f>
        <v>80</v>
      </c>
      <c r="G181" s="8">
        <v>130</v>
      </c>
      <c r="H181" s="7">
        <f t="shared" si="11"/>
        <v>4.9230769230769234</v>
      </c>
      <c r="I181" s="2" t="str">
        <f t="shared" si="12"/>
        <v>2-Blue|Spring|7-4|8|80|130|4.92</v>
      </c>
    </row>
    <row r="182" spans="1:9" x14ac:dyDescent="0.25">
      <c r="A182" s="2" t="s">
        <v>278</v>
      </c>
      <c r="B182" s="2" t="s">
        <v>83</v>
      </c>
      <c r="C182" s="2" t="s">
        <v>200</v>
      </c>
      <c r="D182" s="3" t="s">
        <v>11</v>
      </c>
      <c r="E182" s="8">
        <v>11</v>
      </c>
      <c r="F182" s="8">
        <f>20+20+60+100</f>
        <v>200</v>
      </c>
      <c r="G182" s="8">
        <v>455</v>
      </c>
      <c r="H182" s="7">
        <f t="shared" si="11"/>
        <v>4.8351648351648349</v>
      </c>
      <c r="I182" s="2" t="str">
        <f t="shared" si="12"/>
        <v>2-Blue|Spring|13-2|11|200|455|4.84</v>
      </c>
    </row>
    <row r="183" spans="1:9" x14ac:dyDescent="0.25">
      <c r="A183" s="2" t="s">
        <v>278</v>
      </c>
      <c r="B183" s="2" t="s">
        <v>83</v>
      </c>
      <c r="C183" s="2" t="s">
        <v>200</v>
      </c>
      <c r="D183" s="1" t="s">
        <v>30</v>
      </c>
      <c r="E183" s="8">
        <v>19</v>
      </c>
      <c r="F183" s="8">
        <f>20+20+100</f>
        <v>140</v>
      </c>
      <c r="G183" s="8">
        <v>460</v>
      </c>
      <c r="H183" s="7">
        <f t="shared" si="11"/>
        <v>5.7826086956521738</v>
      </c>
      <c r="I183" s="2" t="str">
        <f t="shared" si="12"/>
        <v>2-Blue|Spring|25-5|19|140|460|5.78</v>
      </c>
    </row>
    <row r="184" spans="1:9" x14ac:dyDescent="0.25">
      <c r="A184" s="2" t="s">
        <v>293</v>
      </c>
      <c r="B184" s="2" t="s">
        <v>83</v>
      </c>
      <c r="C184" s="2" t="s">
        <v>37</v>
      </c>
      <c r="D184" s="1" t="s">
        <v>9</v>
      </c>
      <c r="E184" s="8">
        <v>8</v>
      </c>
      <c r="F184" s="8">
        <f>20+40+40+40</f>
        <v>140</v>
      </c>
      <c r="G184" s="8">
        <v>295</v>
      </c>
      <c r="H184" s="7">
        <f t="shared" si="11"/>
        <v>3.7966101694915255</v>
      </c>
      <c r="I184" s="2" t="str">
        <f t="shared" si="12"/>
        <v>2-Blue|Star|7-4|8|140|295|3.8</v>
      </c>
    </row>
    <row r="185" spans="1:9" x14ac:dyDescent="0.25">
      <c r="A185" s="2" t="s">
        <v>293</v>
      </c>
      <c r="B185" s="2" t="s">
        <v>83</v>
      </c>
      <c r="C185" s="2" t="s">
        <v>37</v>
      </c>
      <c r="D185" s="1" t="s">
        <v>8</v>
      </c>
      <c r="E185" s="8">
        <v>8</v>
      </c>
      <c r="F185" s="8">
        <f>20+40+40</f>
        <v>100</v>
      </c>
      <c r="G185" s="8">
        <v>170</v>
      </c>
      <c r="H185" s="7">
        <f t="shared" si="11"/>
        <v>4.7058823529411766</v>
      </c>
      <c r="I185" s="2" t="str">
        <f t="shared" si="12"/>
        <v>2-Blue|Star|8-5|8|100|170|4.71</v>
      </c>
    </row>
    <row r="186" spans="1:9" x14ac:dyDescent="0.25">
      <c r="A186" s="2" t="s">
        <v>278</v>
      </c>
      <c r="B186" s="2" t="s">
        <v>83</v>
      </c>
      <c r="C186" s="2" t="s">
        <v>37</v>
      </c>
      <c r="D186" s="5" t="s">
        <v>7</v>
      </c>
      <c r="E186" s="8">
        <v>11</v>
      </c>
      <c r="F186" s="8">
        <f>20+60+20+20+100</f>
        <v>220</v>
      </c>
      <c r="G186" s="8">
        <v>745</v>
      </c>
      <c r="H186" s="7">
        <f t="shared" si="11"/>
        <v>3.2483221476510069</v>
      </c>
      <c r="I186" s="2" t="str">
        <f t="shared" si="12"/>
        <v>2-Blue|Star|13-1|11|220|745|3.25</v>
      </c>
    </row>
    <row r="187" spans="1:9" x14ac:dyDescent="0.25">
      <c r="A187" s="2" t="s">
        <v>278</v>
      </c>
      <c r="B187" s="2" t="s">
        <v>83</v>
      </c>
      <c r="C187" s="2" t="s">
        <v>37</v>
      </c>
      <c r="D187" s="1" t="s">
        <v>0</v>
      </c>
      <c r="E187" s="8">
        <v>18</v>
      </c>
      <c r="F187" s="8">
        <f>40+100</f>
        <v>140</v>
      </c>
      <c r="G187" s="8">
        <v>480</v>
      </c>
      <c r="H187" s="7">
        <f t="shared" si="11"/>
        <v>5.25</v>
      </c>
      <c r="I187" s="2" t="str">
        <f t="shared" si="12"/>
        <v>2-Blue|Star|24-3|18|140|480|5.25</v>
      </c>
    </row>
    <row r="188" spans="1:9" x14ac:dyDescent="0.25">
      <c r="B188" s="2" t="s">
        <v>83</v>
      </c>
      <c r="C188" s="2" t="s">
        <v>201</v>
      </c>
      <c r="D188" s="3" t="s">
        <v>202</v>
      </c>
      <c r="E188" s="8">
        <v>8</v>
      </c>
      <c r="F188" s="8">
        <v>80</v>
      </c>
      <c r="G188" s="8">
        <v>145</v>
      </c>
      <c r="H188" s="7">
        <f t="shared" si="11"/>
        <v>4.4137931034482758</v>
      </c>
      <c r="I188" s="2" t="str">
        <f t="shared" si="12"/>
        <v>2-Blue|Storm|7-5|8|80|145|4.41</v>
      </c>
    </row>
    <row r="189" spans="1:9" x14ac:dyDescent="0.25">
      <c r="A189" s="2" t="s">
        <v>293</v>
      </c>
      <c r="B189" s="2" t="s">
        <v>83</v>
      </c>
      <c r="C189" s="2" t="s">
        <v>201</v>
      </c>
      <c r="D189" s="1" t="s">
        <v>13</v>
      </c>
      <c r="E189" s="8">
        <v>8</v>
      </c>
      <c r="F189" s="8">
        <f>20+40+40</f>
        <v>100</v>
      </c>
      <c r="G189" s="8">
        <v>160</v>
      </c>
      <c r="H189" s="7">
        <f t="shared" si="11"/>
        <v>5</v>
      </c>
      <c r="I189" s="2" t="str">
        <f t="shared" si="12"/>
        <v>2-Blue|Storm|8-2|8|100|160|5</v>
      </c>
    </row>
    <row r="190" spans="1:9" x14ac:dyDescent="0.25">
      <c r="A190" s="2" t="s">
        <v>278</v>
      </c>
      <c r="B190" s="2" t="s">
        <v>83</v>
      </c>
      <c r="C190" s="2" t="s">
        <v>201</v>
      </c>
      <c r="D190" s="1" t="s">
        <v>203</v>
      </c>
      <c r="E190" s="8">
        <v>11</v>
      </c>
      <c r="F190" s="8">
        <f>20+20+40+100</f>
        <v>180</v>
      </c>
      <c r="G190" s="8">
        <v>375</v>
      </c>
      <c r="H190" s="7">
        <f t="shared" si="11"/>
        <v>5.28</v>
      </c>
      <c r="I190" s="2" t="str">
        <f t="shared" si="12"/>
        <v>2-Blue|Storm|13-3|11|180|375|5.28</v>
      </c>
    </row>
    <row r="191" spans="1:9" x14ac:dyDescent="0.25">
      <c r="A191" s="2" t="s">
        <v>278</v>
      </c>
      <c r="B191" s="2" t="s">
        <v>83</v>
      </c>
      <c r="C191" s="2" t="s">
        <v>201</v>
      </c>
      <c r="D191" s="1" t="s">
        <v>30</v>
      </c>
      <c r="E191" s="8">
        <v>19</v>
      </c>
      <c r="F191" s="8">
        <f>20+20+100</f>
        <v>140</v>
      </c>
      <c r="G191" s="8">
        <v>495</v>
      </c>
      <c r="H191" s="7">
        <f t="shared" si="11"/>
        <v>5.3737373737373737</v>
      </c>
      <c r="I191" s="2" t="str">
        <f t="shared" si="12"/>
        <v>2-Blue|Storm|25-5|19|140|495|5.37</v>
      </c>
    </row>
    <row r="192" spans="1:9" x14ac:dyDescent="0.25">
      <c r="B192" s="2" t="s">
        <v>83</v>
      </c>
      <c r="C192" s="2" t="s">
        <v>204</v>
      </c>
      <c r="D192" s="1" t="s">
        <v>202</v>
      </c>
      <c r="E192" s="8">
        <v>8</v>
      </c>
      <c r="F192" s="8">
        <v>80</v>
      </c>
      <c r="G192" s="8">
        <v>135</v>
      </c>
      <c r="H192" s="7">
        <f t="shared" si="11"/>
        <v>4.7407407407407405</v>
      </c>
      <c r="I192" s="2" t="str">
        <f t="shared" si="12"/>
        <v>2-Blue|Sun|7-5|8|80|135|4.74</v>
      </c>
    </row>
    <row r="193" spans="1:9" x14ac:dyDescent="0.25">
      <c r="B193" s="2" t="s">
        <v>83</v>
      </c>
      <c r="C193" s="2" t="s">
        <v>204</v>
      </c>
      <c r="D193" s="1" t="s">
        <v>205</v>
      </c>
      <c r="E193" s="8">
        <v>8</v>
      </c>
      <c r="F193" s="8">
        <f>20+60</f>
        <v>80</v>
      </c>
      <c r="G193" s="8">
        <v>135</v>
      </c>
      <c r="H193" s="7">
        <f t="shared" si="11"/>
        <v>4.7407407407407405</v>
      </c>
      <c r="I193" s="2" t="str">
        <f t="shared" si="12"/>
        <v>2-Blue|Sun|8-1|8|80|135|4.74</v>
      </c>
    </row>
    <row r="194" spans="1:9" x14ac:dyDescent="0.25">
      <c r="A194" s="2" t="s">
        <v>278</v>
      </c>
      <c r="B194" s="2" t="s">
        <v>83</v>
      </c>
      <c r="C194" s="2" t="s">
        <v>204</v>
      </c>
      <c r="D194" s="3" t="s">
        <v>203</v>
      </c>
      <c r="E194" s="8">
        <v>11</v>
      </c>
      <c r="F194" s="8">
        <f>20+20+40+100</f>
        <v>180</v>
      </c>
      <c r="G194" s="8">
        <v>600</v>
      </c>
      <c r="H194" s="7">
        <f t="shared" si="11"/>
        <v>3.3</v>
      </c>
      <c r="I194" s="2" t="str">
        <f t="shared" si="12"/>
        <v>2-Blue|Sun|13-3|11|180|600|3.3</v>
      </c>
    </row>
    <row r="195" spans="1:9" x14ac:dyDescent="0.25">
      <c r="A195" s="2" t="s">
        <v>278</v>
      </c>
      <c r="B195" s="2" t="s">
        <v>83</v>
      </c>
      <c r="C195" s="2" t="s">
        <v>204</v>
      </c>
      <c r="D195" s="1" t="s">
        <v>14</v>
      </c>
      <c r="E195" s="8">
        <v>18</v>
      </c>
      <c r="F195" s="8">
        <f>20+100</f>
        <v>120</v>
      </c>
      <c r="G195" s="8">
        <v>395</v>
      </c>
      <c r="H195" s="7">
        <f t="shared" si="11"/>
        <v>5.4683544303797467</v>
      </c>
      <c r="I195" s="2" t="str">
        <f t="shared" si="12"/>
        <v>2-Blue|Sun|23-4|18|120|395|5.47</v>
      </c>
    </row>
    <row r="196" spans="1:9" x14ac:dyDescent="0.25">
      <c r="B196" s="2" t="s">
        <v>83</v>
      </c>
      <c r="C196" s="2" t="s">
        <v>206</v>
      </c>
      <c r="D196" s="1" t="s">
        <v>126</v>
      </c>
      <c r="E196" s="8">
        <v>9</v>
      </c>
      <c r="H196" s="7" t="str">
        <f t="shared" si="11"/>
        <v>N/A</v>
      </c>
      <c r="I196" s="2" t="str">
        <f t="shared" si="12"/>
        <v>2-Blue|Taurus|11-4|9|||N/A</v>
      </c>
    </row>
    <row r="197" spans="1:9" x14ac:dyDescent="0.25">
      <c r="B197" s="2" t="s">
        <v>83</v>
      </c>
      <c r="C197" s="2" t="s">
        <v>206</v>
      </c>
      <c r="D197" s="1" t="s">
        <v>207</v>
      </c>
      <c r="E197" s="8">
        <v>15</v>
      </c>
      <c r="F197" s="8">
        <v>80</v>
      </c>
      <c r="G197" s="8">
        <v>85</v>
      </c>
      <c r="H197" s="7">
        <f t="shared" si="11"/>
        <v>14.117647058823529</v>
      </c>
      <c r="I197" s="2" t="str">
        <f t="shared" ref="I197:I225" si="14">CONCATENATE(B197,"|",C197,"|",D197,"|",E197,"|",F197,"|",G197,"|",IF(H197="N/A", H197, ROUND(H197,2)))</f>
        <v>2-Blue|Taurus|20-3|15|80|85|14.12</v>
      </c>
    </row>
    <row r="198" spans="1:9" x14ac:dyDescent="0.25">
      <c r="B198" s="2" t="s">
        <v>83</v>
      </c>
      <c r="C198" s="2" t="s">
        <v>206</v>
      </c>
      <c r="D198" s="1" t="s">
        <v>171</v>
      </c>
      <c r="E198" s="8">
        <v>19</v>
      </c>
      <c r="H198" s="7" t="str">
        <f t="shared" si="11"/>
        <v>N/A</v>
      </c>
      <c r="I198" s="2" t="str">
        <f t="shared" si="14"/>
        <v>2-Blue|Taurus|26-2|19|||N/A</v>
      </c>
    </row>
    <row r="199" spans="1:9" x14ac:dyDescent="0.25">
      <c r="A199" s="2" t="s">
        <v>293</v>
      </c>
      <c r="B199" s="2" t="s">
        <v>83</v>
      </c>
      <c r="C199" s="2" t="s">
        <v>36</v>
      </c>
      <c r="D199" s="1" t="s">
        <v>16</v>
      </c>
      <c r="E199" s="8">
        <v>8</v>
      </c>
      <c r="F199" s="8">
        <v>160</v>
      </c>
      <c r="G199" s="8">
        <v>255</v>
      </c>
      <c r="H199" s="7">
        <f t="shared" si="11"/>
        <v>5.0196078431372548</v>
      </c>
      <c r="I199" s="2" t="str">
        <f t="shared" si="14"/>
        <v>2-Blue|Thunder|8-4|8|160|255|5.02</v>
      </c>
    </row>
    <row r="200" spans="1:9" x14ac:dyDescent="0.25">
      <c r="B200" s="2" t="s">
        <v>83</v>
      </c>
      <c r="C200" s="2" t="s">
        <v>36</v>
      </c>
      <c r="D200" s="3" t="s">
        <v>8</v>
      </c>
      <c r="E200" s="8">
        <v>8</v>
      </c>
      <c r="F200" s="8">
        <f>20+40+20</f>
        <v>80</v>
      </c>
      <c r="G200" s="8">
        <v>150</v>
      </c>
      <c r="H200" s="7">
        <f t="shared" si="11"/>
        <v>4.2666666666666666</v>
      </c>
      <c r="I200" s="2" t="str">
        <f t="shared" si="14"/>
        <v>2-Blue|Thunder|8-5|8|80|150|4.27</v>
      </c>
    </row>
    <row r="201" spans="1:9" x14ac:dyDescent="0.25">
      <c r="A201" s="2" t="s">
        <v>278</v>
      </c>
      <c r="B201" s="2" t="s">
        <v>83</v>
      </c>
      <c r="C201" s="2" t="s">
        <v>36</v>
      </c>
      <c r="D201" s="4" t="s">
        <v>15</v>
      </c>
      <c r="E201" s="8">
        <v>11</v>
      </c>
      <c r="F201" s="8">
        <f>20+100</f>
        <v>120</v>
      </c>
      <c r="G201" s="8">
        <v>260</v>
      </c>
      <c r="H201" s="7">
        <f t="shared" si="11"/>
        <v>5.0769230769230766</v>
      </c>
      <c r="I201" s="2" t="str">
        <f t="shared" si="14"/>
        <v>2-Blue|Thunder|13-4|11|120|260|5.08</v>
      </c>
    </row>
    <row r="202" spans="1:9" x14ac:dyDescent="0.25">
      <c r="A202" s="2" t="s">
        <v>278</v>
      </c>
      <c r="B202" s="2" t="s">
        <v>83</v>
      </c>
      <c r="C202" s="2" t="s">
        <v>36</v>
      </c>
      <c r="D202" s="1" t="s">
        <v>30</v>
      </c>
      <c r="E202" s="8">
        <v>19</v>
      </c>
      <c r="F202" s="8">
        <f>20+20+20+100</f>
        <v>160</v>
      </c>
      <c r="G202" s="8">
        <v>545</v>
      </c>
      <c r="H202" s="7">
        <f t="shared" si="11"/>
        <v>5.5779816513761471</v>
      </c>
      <c r="I202" s="2" t="str">
        <f t="shared" si="14"/>
        <v>2-Blue|Thunder|25-5|19|160|545|5.58</v>
      </c>
    </row>
    <row r="203" spans="1:9" x14ac:dyDescent="0.25">
      <c r="B203" s="2" t="s">
        <v>83</v>
      </c>
      <c r="C203" s="2" t="s">
        <v>208</v>
      </c>
      <c r="D203" s="1" t="s">
        <v>120</v>
      </c>
      <c r="E203" s="8">
        <v>9</v>
      </c>
      <c r="H203" s="7" t="str">
        <f t="shared" si="11"/>
        <v>N/A</v>
      </c>
      <c r="I203" s="2" t="str">
        <f t="shared" si="14"/>
        <v>2-Blue|Ursus|11-3|9|||N/A</v>
      </c>
    </row>
    <row r="204" spans="1:9" x14ac:dyDescent="0.25">
      <c r="B204" s="2" t="s">
        <v>83</v>
      </c>
      <c r="C204" s="2" t="s">
        <v>208</v>
      </c>
      <c r="D204" s="1" t="s">
        <v>209</v>
      </c>
      <c r="E204" s="8">
        <v>15</v>
      </c>
      <c r="H204" s="7" t="str">
        <f t="shared" si="11"/>
        <v>N/A</v>
      </c>
      <c r="I204" s="2" t="str">
        <f t="shared" si="14"/>
        <v>2-Blue|Ursus|20-1|15|||N/A</v>
      </c>
    </row>
    <row r="205" spans="1:9" x14ac:dyDescent="0.25">
      <c r="B205" s="2" t="s">
        <v>83</v>
      </c>
      <c r="C205" s="2" t="s">
        <v>208</v>
      </c>
      <c r="D205" s="1" t="s">
        <v>171</v>
      </c>
      <c r="E205" s="8">
        <v>19</v>
      </c>
      <c r="H205" s="7" t="str">
        <f t="shared" ref="H205:H268" si="15">IF(F205&gt;0, E205*F205/G205, "N/A")</f>
        <v>N/A</v>
      </c>
      <c r="I205" s="2" t="str">
        <f t="shared" si="14"/>
        <v>2-Blue|Ursus|26-2|19|||N/A</v>
      </c>
    </row>
    <row r="206" spans="1:9" x14ac:dyDescent="0.25">
      <c r="A206" s="2" t="s">
        <v>278</v>
      </c>
      <c r="B206" s="2" t="s">
        <v>83</v>
      </c>
      <c r="C206" s="2" t="s">
        <v>210</v>
      </c>
      <c r="D206" s="1" t="s">
        <v>156</v>
      </c>
      <c r="E206" s="8">
        <v>7</v>
      </c>
      <c r="F206" s="8">
        <f>40+100</f>
        <v>140</v>
      </c>
      <c r="G206" s="8">
        <v>290</v>
      </c>
      <c r="H206" s="7">
        <f t="shared" si="15"/>
        <v>3.3793103448275863</v>
      </c>
      <c r="I206" s="2" t="str">
        <f t="shared" si="14"/>
        <v>2-Blue|Verdwyrm|6-5|7|140|290|3.38</v>
      </c>
    </row>
    <row r="207" spans="1:9" x14ac:dyDescent="0.25">
      <c r="A207" s="2" t="s">
        <v>278</v>
      </c>
      <c r="B207" s="2" t="s">
        <v>83</v>
      </c>
      <c r="C207" s="2" t="s">
        <v>210</v>
      </c>
      <c r="D207" s="1" t="s">
        <v>157</v>
      </c>
      <c r="E207" s="8">
        <v>11</v>
      </c>
      <c r="F207" s="8">
        <f>20+100</f>
        <v>120</v>
      </c>
      <c r="G207" s="8">
        <v>160</v>
      </c>
      <c r="H207" s="7">
        <f t="shared" si="15"/>
        <v>8.25</v>
      </c>
      <c r="I207" s="2" t="str">
        <f t="shared" si="14"/>
        <v>2-Blue|Verdwyrm|13-5|11|120|160|8.25</v>
      </c>
    </row>
    <row r="208" spans="1:9" x14ac:dyDescent="0.25">
      <c r="A208" s="2" t="s">
        <v>278</v>
      </c>
      <c r="B208" s="2" t="s">
        <v>83</v>
      </c>
      <c r="C208" s="2" t="s">
        <v>210</v>
      </c>
      <c r="D208" s="1" t="s">
        <v>45</v>
      </c>
      <c r="E208" s="8">
        <v>11</v>
      </c>
      <c r="F208" s="8">
        <f>20+20+100</f>
        <v>140</v>
      </c>
      <c r="G208" s="8">
        <v>245</v>
      </c>
      <c r="H208" s="7">
        <f t="shared" si="15"/>
        <v>6.2857142857142856</v>
      </c>
      <c r="I208" s="2" t="str">
        <f t="shared" si="14"/>
        <v>2-Blue|Verdwyrm|14-5|11|140|245|6.29</v>
      </c>
    </row>
    <row r="209" spans="1:9" x14ac:dyDescent="0.25">
      <c r="A209" s="2" t="s">
        <v>278</v>
      </c>
      <c r="B209" s="2" t="s">
        <v>83</v>
      </c>
      <c r="C209" s="2" t="s">
        <v>210</v>
      </c>
      <c r="D209" s="6" t="s">
        <v>158</v>
      </c>
      <c r="E209" s="8">
        <v>11</v>
      </c>
      <c r="F209" s="8">
        <f>20+100</f>
        <v>120</v>
      </c>
      <c r="G209" s="8">
        <v>400</v>
      </c>
      <c r="H209" s="7">
        <f t="shared" si="15"/>
        <v>3.3</v>
      </c>
      <c r="I209" s="2" t="str">
        <f t="shared" si="14"/>
        <v>2-Blue|Verdwyrm|15-5|11|120|400|3.3</v>
      </c>
    </row>
    <row r="210" spans="1:9" x14ac:dyDescent="0.25">
      <c r="B210" s="2" t="s">
        <v>83</v>
      </c>
      <c r="C210" s="2" t="s">
        <v>211</v>
      </c>
      <c r="D210" s="1" t="s">
        <v>205</v>
      </c>
      <c r="E210" s="8">
        <v>8</v>
      </c>
      <c r="F210" s="8">
        <f>20+60</f>
        <v>80</v>
      </c>
      <c r="G210" s="8">
        <v>120</v>
      </c>
      <c r="H210" s="7">
        <f t="shared" si="15"/>
        <v>5.333333333333333</v>
      </c>
      <c r="I210" s="2" t="str">
        <f t="shared" si="14"/>
        <v>2-Blue|Wind|8-1|8|80|120|5.33</v>
      </c>
    </row>
    <row r="211" spans="1:9" x14ac:dyDescent="0.25">
      <c r="B211" s="2" t="s">
        <v>83</v>
      </c>
      <c r="C211" s="2" t="s">
        <v>211</v>
      </c>
      <c r="D211" s="1" t="s">
        <v>12</v>
      </c>
      <c r="E211" s="8">
        <v>8</v>
      </c>
      <c r="F211" s="8">
        <f>60</f>
        <v>60</v>
      </c>
      <c r="G211" s="8">
        <v>85</v>
      </c>
      <c r="H211" s="7">
        <f t="shared" si="15"/>
        <v>5.6470588235294121</v>
      </c>
      <c r="I211" s="2" t="str">
        <f t="shared" si="14"/>
        <v>2-Blue|Wind|8-3|8|60|85|5.65</v>
      </c>
    </row>
    <row r="212" spans="1:9" x14ac:dyDescent="0.25">
      <c r="A212" s="2" t="s">
        <v>278</v>
      </c>
      <c r="B212" s="2" t="s">
        <v>83</v>
      </c>
      <c r="C212" s="2" t="s">
        <v>211</v>
      </c>
      <c r="D212" s="1" t="s">
        <v>7</v>
      </c>
      <c r="E212" s="8">
        <v>11</v>
      </c>
      <c r="F212" s="8">
        <f>60+20+20+100</f>
        <v>200</v>
      </c>
      <c r="G212" s="8">
        <v>405</v>
      </c>
      <c r="H212" s="7">
        <f t="shared" si="15"/>
        <v>5.4320987654320989</v>
      </c>
      <c r="I212" s="2" t="str">
        <f t="shared" si="14"/>
        <v>2-Blue|Wind|13-1|11|200|405|5.43</v>
      </c>
    </row>
    <row r="213" spans="1:9" x14ac:dyDescent="0.25">
      <c r="A213" s="2" t="s">
        <v>278</v>
      </c>
      <c r="B213" s="2" t="s">
        <v>83</v>
      </c>
      <c r="C213" s="2" t="s">
        <v>211</v>
      </c>
      <c r="D213" s="1" t="s">
        <v>30</v>
      </c>
      <c r="E213" s="8">
        <v>19</v>
      </c>
      <c r="F213" s="8">
        <f>20+20+100</f>
        <v>140</v>
      </c>
      <c r="G213" s="8">
        <v>510</v>
      </c>
      <c r="H213" s="7">
        <f t="shared" si="15"/>
        <v>5.215686274509804</v>
      </c>
      <c r="I213" s="2" t="str">
        <f t="shared" si="14"/>
        <v>2-Blue|Wind|25-5|19|140|510|5.22</v>
      </c>
    </row>
    <row r="214" spans="1:9" x14ac:dyDescent="0.25">
      <c r="B214" s="2" t="s">
        <v>84</v>
      </c>
      <c r="C214" s="2" t="s">
        <v>212</v>
      </c>
      <c r="D214" s="1" t="s">
        <v>213</v>
      </c>
      <c r="E214" s="8">
        <v>11</v>
      </c>
      <c r="H214" s="7" t="str">
        <f t="shared" si="15"/>
        <v>N/A</v>
      </c>
      <c r="I214" s="2" t="str">
        <f t="shared" si="14"/>
        <v>3-Purple|Aurora|14-2|11|||N/A</v>
      </c>
    </row>
    <row r="215" spans="1:9" x14ac:dyDescent="0.25">
      <c r="A215" s="2" t="s">
        <v>293</v>
      </c>
      <c r="B215" s="2" t="s">
        <v>84</v>
      </c>
      <c r="C215" s="2" t="s">
        <v>212</v>
      </c>
      <c r="D215" s="1" t="s">
        <v>32</v>
      </c>
      <c r="E215" s="8">
        <v>11</v>
      </c>
      <c r="F215" s="8">
        <v>140</v>
      </c>
      <c r="G215" s="8">
        <v>225</v>
      </c>
      <c r="H215" s="7">
        <f t="shared" si="15"/>
        <v>6.8444444444444441</v>
      </c>
      <c r="I215" s="2" t="str">
        <f t="shared" si="14"/>
        <v>3-Purple|Aurora|15-2|11|140|225|6.84</v>
      </c>
    </row>
    <row r="216" spans="1:9" x14ac:dyDescent="0.25">
      <c r="B216" s="2" t="s">
        <v>84</v>
      </c>
      <c r="C216" s="2" t="s">
        <v>212</v>
      </c>
      <c r="D216" s="1" t="s">
        <v>175</v>
      </c>
      <c r="E216" s="8">
        <v>17</v>
      </c>
      <c r="F216" s="8">
        <v>60</v>
      </c>
      <c r="G216" s="8">
        <v>240</v>
      </c>
      <c r="H216" s="7">
        <f t="shared" si="15"/>
        <v>4.25</v>
      </c>
      <c r="I216" s="2" t="str">
        <f t="shared" si="14"/>
        <v>3-Purple|Aurora|22-2|17|60|240|4.25</v>
      </c>
    </row>
    <row r="217" spans="1:9" x14ac:dyDescent="0.25">
      <c r="A217" s="2" t="s">
        <v>278</v>
      </c>
      <c r="B217" s="2" t="s">
        <v>84</v>
      </c>
      <c r="C217" s="2" t="s">
        <v>214</v>
      </c>
      <c r="D217" s="1" t="s">
        <v>7</v>
      </c>
      <c r="E217" s="8">
        <v>11</v>
      </c>
      <c r="F217" s="8">
        <f>60+20+20+100</f>
        <v>200</v>
      </c>
      <c r="G217" s="8">
        <v>320</v>
      </c>
      <c r="H217" s="7">
        <f t="shared" si="15"/>
        <v>6.875</v>
      </c>
      <c r="I217" s="2" t="str">
        <f t="shared" si="14"/>
        <v>3-Purple|Berserker|13-1|11|200|320|6.88</v>
      </c>
    </row>
    <row r="218" spans="1:9" x14ac:dyDescent="0.25">
      <c r="B218" s="2" t="s">
        <v>84</v>
      </c>
      <c r="C218" s="2" t="s">
        <v>214</v>
      </c>
      <c r="D218" s="1" t="s">
        <v>215</v>
      </c>
      <c r="E218" s="8">
        <v>13</v>
      </c>
      <c r="H218" s="7" t="str">
        <f t="shared" si="15"/>
        <v>N/A</v>
      </c>
      <c r="I218" s="2" t="str">
        <f t="shared" si="14"/>
        <v>3-Purple|Berserker|17-2|13|||N/A</v>
      </c>
    </row>
    <row r="219" spans="1:9" x14ac:dyDescent="0.25">
      <c r="B219" s="2" t="s">
        <v>84</v>
      </c>
      <c r="C219" s="2" t="s">
        <v>214</v>
      </c>
      <c r="D219" s="1" t="s">
        <v>132</v>
      </c>
      <c r="E219" s="8">
        <v>17</v>
      </c>
      <c r="H219" s="7" t="str">
        <f t="shared" si="15"/>
        <v>N/A</v>
      </c>
      <c r="I219" s="2" t="str">
        <f t="shared" si="14"/>
        <v>3-Purple|Berserker|21-1|17|||N/A</v>
      </c>
    </row>
    <row r="220" spans="1:9" x14ac:dyDescent="0.25">
      <c r="B220" s="2" t="s">
        <v>84</v>
      </c>
      <c r="C220" s="2" t="s">
        <v>214</v>
      </c>
      <c r="D220" s="1" t="s">
        <v>171</v>
      </c>
      <c r="E220" s="8">
        <v>19</v>
      </c>
      <c r="H220" s="7" t="str">
        <f t="shared" si="15"/>
        <v>N/A</v>
      </c>
      <c r="I220" s="2" t="str">
        <f t="shared" si="14"/>
        <v>3-Purple|Berserker|26-2|19|||N/A</v>
      </c>
    </row>
    <row r="221" spans="1:9" x14ac:dyDescent="0.25">
      <c r="A221" s="2" t="s">
        <v>278</v>
      </c>
      <c r="B221" s="2" t="s">
        <v>84</v>
      </c>
      <c r="C221" s="2" t="s">
        <v>216</v>
      </c>
      <c r="D221" s="1" t="s">
        <v>15</v>
      </c>
      <c r="E221" s="8">
        <v>11</v>
      </c>
      <c r="F221" s="8">
        <f>100</f>
        <v>100</v>
      </c>
      <c r="G221" s="8">
        <v>185</v>
      </c>
      <c r="H221" s="7">
        <f t="shared" si="15"/>
        <v>5.9459459459459456</v>
      </c>
      <c r="I221" s="2" t="str">
        <f t="shared" si="14"/>
        <v>3-Purple|Bishop|13-4|11|100|185|5.95</v>
      </c>
    </row>
    <row r="222" spans="1:9" x14ac:dyDescent="0.25">
      <c r="B222" s="2" t="s">
        <v>84</v>
      </c>
      <c r="C222" s="2" t="s">
        <v>216</v>
      </c>
      <c r="D222" s="1" t="s">
        <v>217</v>
      </c>
      <c r="E222" s="8">
        <v>13</v>
      </c>
      <c r="H222" s="7" t="str">
        <f t="shared" si="15"/>
        <v>N/A</v>
      </c>
      <c r="I222" s="2" t="str">
        <f t="shared" si="14"/>
        <v>3-Purple|Bishop|17-3|13|||N/A</v>
      </c>
    </row>
    <row r="223" spans="1:9" x14ac:dyDescent="0.25">
      <c r="B223" s="2" t="s">
        <v>84</v>
      </c>
      <c r="C223" s="2" t="s">
        <v>216</v>
      </c>
      <c r="D223" s="1" t="s">
        <v>132</v>
      </c>
      <c r="E223" s="8">
        <v>17</v>
      </c>
      <c r="H223" s="7" t="str">
        <f t="shared" si="15"/>
        <v>N/A</v>
      </c>
      <c r="I223" s="2" t="str">
        <f t="shared" si="14"/>
        <v>3-Purple|Bishop|21-1|17|||N/A</v>
      </c>
    </row>
    <row r="224" spans="1:9" x14ac:dyDescent="0.25">
      <c r="B224" s="2" t="s">
        <v>84</v>
      </c>
      <c r="C224" s="2" t="s">
        <v>216</v>
      </c>
      <c r="D224" s="1" t="s">
        <v>149</v>
      </c>
      <c r="E224" s="8">
        <v>19</v>
      </c>
      <c r="H224" s="7" t="str">
        <f t="shared" si="15"/>
        <v>N/A</v>
      </c>
      <c r="I224" s="2" t="str">
        <f t="shared" si="14"/>
        <v>3-Purple|Bishop|26-3|19|||N/A</v>
      </c>
    </row>
    <row r="225" spans="1:9" x14ac:dyDescent="0.25">
      <c r="A225" s="2" t="s">
        <v>278</v>
      </c>
      <c r="B225" s="2" t="s">
        <v>84</v>
      </c>
      <c r="C225" s="2" t="s">
        <v>218</v>
      </c>
      <c r="D225" s="1" t="s">
        <v>219</v>
      </c>
      <c r="E225" s="8">
        <v>15</v>
      </c>
      <c r="F225" s="8">
        <f>20+40+100</f>
        <v>160</v>
      </c>
      <c r="G225" s="8">
        <v>240</v>
      </c>
      <c r="H225" s="7">
        <f t="shared" si="15"/>
        <v>10</v>
      </c>
      <c r="I225" s="2" t="str">
        <f t="shared" si="14"/>
        <v>3-Purple|Blackwyrm|19-4|15|160|240|10</v>
      </c>
    </row>
    <row r="226" spans="1:9" x14ac:dyDescent="0.25">
      <c r="A226" s="2" t="s">
        <v>278</v>
      </c>
      <c r="B226" s="2" t="s">
        <v>84</v>
      </c>
      <c r="C226" s="2" t="s">
        <v>218</v>
      </c>
      <c r="D226" s="6" t="s">
        <v>14</v>
      </c>
      <c r="E226" s="8">
        <v>18</v>
      </c>
      <c r="F226" s="8">
        <f>20+100</f>
        <v>120</v>
      </c>
      <c r="G226" s="8">
        <v>240</v>
      </c>
      <c r="H226" s="7">
        <f t="shared" si="15"/>
        <v>9</v>
      </c>
      <c r="I226" s="2" t="str">
        <f t="shared" ref="I226:I254" si="16">CONCATENATE(B226,"|",C226,"|",D226,"|",E226,"|",F226,"|",G226,"|",IF(H226="N/A", H226, ROUND(H226,2)))</f>
        <v>3-Purple|Blackwyrm|23-4|18|120|240|9</v>
      </c>
    </row>
    <row r="227" spans="1:9" x14ac:dyDescent="0.25">
      <c r="B227" s="2" t="s">
        <v>84</v>
      </c>
      <c r="C227" s="2" t="s">
        <v>220</v>
      </c>
      <c r="D227" s="1" t="s">
        <v>31</v>
      </c>
      <c r="E227" s="8">
        <v>11</v>
      </c>
      <c r="H227" s="7" t="str">
        <f t="shared" si="15"/>
        <v>N/A</v>
      </c>
      <c r="I227" s="2" t="str">
        <f t="shared" si="16"/>
        <v>3-Purple|Blizzard|14-1|11|||N/A</v>
      </c>
    </row>
    <row r="228" spans="1:9" x14ac:dyDescent="0.25">
      <c r="A228" s="2" t="s">
        <v>278</v>
      </c>
      <c r="B228" s="2" t="s">
        <v>84</v>
      </c>
      <c r="C228" s="2" t="s">
        <v>220</v>
      </c>
      <c r="D228" s="1" t="s">
        <v>186</v>
      </c>
      <c r="E228" s="8">
        <v>11</v>
      </c>
      <c r="F228" s="8">
        <f>20+100</f>
        <v>120</v>
      </c>
      <c r="G228" s="8">
        <v>185</v>
      </c>
      <c r="H228" s="7">
        <f t="shared" si="15"/>
        <v>7.1351351351351351</v>
      </c>
      <c r="I228" s="2" t="str">
        <f t="shared" si="16"/>
        <v>3-Purple|Blizzard|15-3|11|120|185|7.14</v>
      </c>
    </row>
    <row r="229" spans="1:9" x14ac:dyDescent="0.25">
      <c r="A229" s="2" t="s">
        <v>293</v>
      </c>
      <c r="B229" s="2" t="s">
        <v>84</v>
      </c>
      <c r="C229" s="2" t="s">
        <v>220</v>
      </c>
      <c r="D229" s="1" t="s">
        <v>190</v>
      </c>
      <c r="E229" s="8">
        <v>17</v>
      </c>
      <c r="F229" s="8">
        <v>100</v>
      </c>
      <c r="G229" s="8">
        <v>275</v>
      </c>
      <c r="H229" s="7">
        <f t="shared" si="15"/>
        <v>6.1818181818181817</v>
      </c>
      <c r="I229" s="2" t="str">
        <f t="shared" si="16"/>
        <v>3-Purple|Blizzard|22-3|17|100|275|6.18</v>
      </c>
    </row>
    <row r="230" spans="1:9" x14ac:dyDescent="0.25">
      <c r="A230" s="2" t="s">
        <v>278</v>
      </c>
      <c r="B230" s="2" t="s">
        <v>84</v>
      </c>
      <c r="C230" s="2" t="s">
        <v>34</v>
      </c>
      <c r="D230" s="1" t="s">
        <v>23</v>
      </c>
      <c r="E230" s="8">
        <v>15</v>
      </c>
      <c r="F230" s="8">
        <f>40+100</f>
        <v>140</v>
      </c>
      <c r="G230" s="8">
        <v>130</v>
      </c>
      <c r="H230" s="7">
        <f t="shared" si="15"/>
        <v>16.153846153846153</v>
      </c>
      <c r="I230" s="2" t="str">
        <f t="shared" si="16"/>
        <v>3-Purple|Champion|20-5|15|140|130|16.15</v>
      </c>
    </row>
    <row r="231" spans="1:9" x14ac:dyDescent="0.25">
      <c r="A231" s="2" t="s">
        <v>278</v>
      </c>
      <c r="B231" s="2" t="s">
        <v>84</v>
      </c>
      <c r="C231" s="2" t="s">
        <v>34</v>
      </c>
      <c r="D231" s="5" t="s">
        <v>10</v>
      </c>
      <c r="E231" s="8">
        <v>18</v>
      </c>
      <c r="F231" s="8">
        <f>40+100</f>
        <v>140</v>
      </c>
      <c r="G231" s="8">
        <v>180</v>
      </c>
      <c r="H231" s="7">
        <f t="shared" si="15"/>
        <v>14</v>
      </c>
      <c r="I231" s="2" t="str">
        <f t="shared" si="16"/>
        <v>3-Purple|Champion|24-4|18|140|180|14</v>
      </c>
    </row>
    <row r="232" spans="1:9" x14ac:dyDescent="0.25">
      <c r="A232" s="2" t="s">
        <v>278</v>
      </c>
      <c r="B232" s="2" t="s">
        <v>84</v>
      </c>
      <c r="C232" s="2" t="s">
        <v>221</v>
      </c>
      <c r="D232" s="1" t="s">
        <v>15</v>
      </c>
      <c r="E232" s="8">
        <v>11</v>
      </c>
      <c r="F232" s="8">
        <f>100</f>
        <v>100</v>
      </c>
      <c r="G232" s="8">
        <v>185</v>
      </c>
      <c r="H232" s="7">
        <f t="shared" si="15"/>
        <v>5.9459459459459456</v>
      </c>
      <c r="I232" s="2" t="str">
        <f t="shared" si="16"/>
        <v>3-Purple|Dragoon|13-4|11|100|185|5.95</v>
      </c>
    </row>
    <row r="233" spans="1:9" x14ac:dyDescent="0.25">
      <c r="B233" s="2" t="s">
        <v>84</v>
      </c>
      <c r="C233" s="2" t="s">
        <v>221</v>
      </c>
      <c r="D233" s="1" t="s">
        <v>222</v>
      </c>
      <c r="E233" s="8">
        <v>13</v>
      </c>
      <c r="H233" s="7" t="str">
        <f t="shared" si="15"/>
        <v>N/A</v>
      </c>
      <c r="I233" s="2" t="str">
        <f t="shared" si="16"/>
        <v>3-Purple|Dragoon|17-4|13|||N/A</v>
      </c>
    </row>
    <row r="234" spans="1:9" x14ac:dyDescent="0.25">
      <c r="B234" s="2" t="s">
        <v>84</v>
      </c>
      <c r="C234" s="2" t="s">
        <v>221</v>
      </c>
      <c r="D234" s="1" t="s">
        <v>132</v>
      </c>
      <c r="E234" s="8">
        <v>17</v>
      </c>
      <c r="H234" s="7" t="str">
        <f t="shared" si="15"/>
        <v>N/A</v>
      </c>
      <c r="I234" s="2" t="str">
        <f t="shared" si="16"/>
        <v>3-Purple|Dragoon|21-1|17|||N/A</v>
      </c>
    </row>
    <row r="235" spans="1:9" x14ac:dyDescent="0.25">
      <c r="B235" s="2" t="s">
        <v>84</v>
      </c>
      <c r="C235" s="2" t="s">
        <v>221</v>
      </c>
      <c r="D235" s="1" t="s">
        <v>149</v>
      </c>
      <c r="E235" s="8">
        <v>19</v>
      </c>
      <c r="H235" s="7" t="str">
        <f t="shared" si="15"/>
        <v>N/A</v>
      </c>
      <c r="I235" s="2" t="str">
        <f t="shared" si="16"/>
        <v>3-Purple|Dragoon|26-3|19|||N/A</v>
      </c>
    </row>
    <row r="236" spans="1:9" x14ac:dyDescent="0.25">
      <c r="A236" s="2" t="s">
        <v>278</v>
      </c>
      <c r="B236" s="2" t="s">
        <v>84</v>
      </c>
      <c r="C236" s="2" t="s">
        <v>223</v>
      </c>
      <c r="D236" s="1" t="s">
        <v>18</v>
      </c>
      <c r="E236" s="8">
        <v>13</v>
      </c>
      <c r="F236" s="8">
        <f>40+100</f>
        <v>140</v>
      </c>
      <c r="G236" s="8">
        <v>270</v>
      </c>
      <c r="H236" s="7">
        <f t="shared" si="15"/>
        <v>6.7407407407407405</v>
      </c>
      <c r="I236" s="2" t="str">
        <f t="shared" si="16"/>
        <v>3-Purple|Eclipse|16-5|13|140|270|6.74</v>
      </c>
    </row>
    <row r="237" spans="1:9" x14ac:dyDescent="0.25">
      <c r="A237" s="2" t="s">
        <v>278</v>
      </c>
      <c r="B237" s="2" t="s">
        <v>84</v>
      </c>
      <c r="C237" s="2" t="s">
        <v>223</v>
      </c>
      <c r="D237" s="1" t="s">
        <v>19</v>
      </c>
      <c r="E237" s="8">
        <v>17</v>
      </c>
      <c r="F237" s="8">
        <f>100</f>
        <v>100</v>
      </c>
      <c r="G237" s="8">
        <v>260</v>
      </c>
      <c r="H237" s="7">
        <f t="shared" si="15"/>
        <v>6.5384615384615383</v>
      </c>
      <c r="I237" s="2" t="str">
        <f t="shared" si="16"/>
        <v>3-Purple|Eclipse|22-4|17|100|260|6.54</v>
      </c>
    </row>
    <row r="238" spans="1:9" x14ac:dyDescent="0.25">
      <c r="A238" s="2" t="s">
        <v>278</v>
      </c>
      <c r="B238" s="2" t="s">
        <v>84</v>
      </c>
      <c r="C238" s="2" t="s">
        <v>223</v>
      </c>
      <c r="D238" s="6" t="s">
        <v>30</v>
      </c>
      <c r="E238" s="8">
        <v>19</v>
      </c>
      <c r="F238" s="8">
        <f>20+20+100</f>
        <v>140</v>
      </c>
      <c r="G238" s="8">
        <v>495</v>
      </c>
      <c r="H238" s="7">
        <f t="shared" si="15"/>
        <v>5.3737373737373737</v>
      </c>
      <c r="I238" s="2" t="str">
        <f t="shared" si="16"/>
        <v>3-Purple|Eclipse|25-5|19|140|495|5.37</v>
      </c>
    </row>
    <row r="239" spans="1:9" x14ac:dyDescent="0.25">
      <c r="B239" s="2" t="s">
        <v>84</v>
      </c>
      <c r="C239" s="2" t="s">
        <v>224</v>
      </c>
      <c r="D239" s="1" t="s">
        <v>207</v>
      </c>
      <c r="E239" s="8">
        <v>15</v>
      </c>
      <c r="F239" s="8">
        <v>80</v>
      </c>
      <c r="G239" s="8">
        <v>100</v>
      </c>
      <c r="H239" s="7">
        <f t="shared" si="15"/>
        <v>12</v>
      </c>
      <c r="I239" s="2" t="str">
        <f t="shared" si="16"/>
        <v>3-Purple|Envy|20-3|15|80|100|12</v>
      </c>
    </row>
    <row r="240" spans="1:9" x14ac:dyDescent="0.25">
      <c r="A240" s="2" t="s">
        <v>278</v>
      </c>
      <c r="B240" s="2" t="s">
        <v>84</v>
      </c>
      <c r="C240" s="2" t="s">
        <v>224</v>
      </c>
      <c r="D240" s="1" t="s">
        <v>225</v>
      </c>
      <c r="E240" s="8">
        <v>18</v>
      </c>
      <c r="F240" s="8">
        <v>100</v>
      </c>
      <c r="G240" s="8">
        <v>125</v>
      </c>
      <c r="H240" s="7">
        <f t="shared" si="15"/>
        <v>14.4</v>
      </c>
      <c r="I240" s="2" t="str">
        <f t="shared" si="16"/>
        <v>3-Purple|Envy|23-2|18|100|125|14.4</v>
      </c>
    </row>
    <row r="241" spans="1:9" x14ac:dyDescent="0.25">
      <c r="B241" s="2" t="s">
        <v>84</v>
      </c>
      <c r="C241" s="2" t="s">
        <v>224</v>
      </c>
      <c r="D241" s="1" t="s">
        <v>288</v>
      </c>
      <c r="E241" s="8">
        <v>20</v>
      </c>
      <c r="H241" s="7" t="str">
        <f t="shared" si="15"/>
        <v>N/A</v>
      </c>
      <c r="I241" s="2" t="str">
        <f t="shared" si="16"/>
        <v>3-Purple|Envy|28-2|20|||N/A</v>
      </c>
    </row>
    <row r="242" spans="1:9" x14ac:dyDescent="0.25">
      <c r="A242" s="2" t="s">
        <v>278</v>
      </c>
      <c r="B242" s="2" t="s">
        <v>84</v>
      </c>
      <c r="C242" s="2" t="s">
        <v>35</v>
      </c>
      <c r="D242" s="4" t="s">
        <v>18</v>
      </c>
      <c r="E242" s="8">
        <v>13</v>
      </c>
      <c r="F242" s="8">
        <f>20+40+100</f>
        <v>160</v>
      </c>
      <c r="G242" s="8">
        <v>350</v>
      </c>
      <c r="H242" s="7">
        <f t="shared" si="15"/>
        <v>5.9428571428571431</v>
      </c>
      <c r="I242" s="2" t="str">
        <f t="shared" si="16"/>
        <v>3-Purple|Fullmoon|16-5|13|160|350|5.94</v>
      </c>
    </row>
    <row r="243" spans="1:9" x14ac:dyDescent="0.25">
      <c r="A243" s="2" t="s">
        <v>278</v>
      </c>
      <c r="B243" s="2" t="s">
        <v>84</v>
      </c>
      <c r="C243" s="2" t="s">
        <v>35</v>
      </c>
      <c r="D243" s="1" t="s">
        <v>19</v>
      </c>
      <c r="E243" s="8">
        <v>17</v>
      </c>
      <c r="F243" s="8">
        <f>20+20+100</f>
        <v>140</v>
      </c>
      <c r="G243" s="8">
        <v>390</v>
      </c>
      <c r="H243" s="7">
        <f t="shared" si="15"/>
        <v>6.1025641025641022</v>
      </c>
      <c r="I243" s="2" t="str">
        <f t="shared" si="16"/>
        <v>3-Purple|Fullmoon|22-4|17|140|390|6.1</v>
      </c>
    </row>
    <row r="244" spans="1:9" x14ac:dyDescent="0.25">
      <c r="A244" s="2" t="s">
        <v>293</v>
      </c>
      <c r="B244" s="2" t="s">
        <v>84</v>
      </c>
      <c r="C244" s="2" t="s">
        <v>35</v>
      </c>
      <c r="D244" s="3" t="s">
        <v>20</v>
      </c>
      <c r="E244" s="8">
        <v>19</v>
      </c>
      <c r="F244" s="8">
        <f>20+20+20+40</f>
        <v>100</v>
      </c>
      <c r="G244" s="8">
        <v>345</v>
      </c>
      <c r="H244" s="7">
        <f t="shared" si="15"/>
        <v>5.5072463768115938</v>
      </c>
      <c r="I244" s="2" t="str">
        <f t="shared" si="16"/>
        <v>3-Purple|Fullmoon|25-4|19|100|345|5.51</v>
      </c>
    </row>
    <row r="245" spans="1:9" x14ac:dyDescent="0.25">
      <c r="A245" s="2" t="s">
        <v>278</v>
      </c>
      <c r="B245" s="2" t="s">
        <v>84</v>
      </c>
      <c r="C245" s="2" t="s">
        <v>226</v>
      </c>
      <c r="D245" s="1" t="s">
        <v>158</v>
      </c>
      <c r="E245" s="8">
        <v>11</v>
      </c>
      <c r="F245" s="8">
        <f>20+100</f>
        <v>120</v>
      </c>
      <c r="G245" s="8">
        <v>155</v>
      </c>
      <c r="H245" s="7">
        <f t="shared" si="15"/>
        <v>8.5161290322580641</v>
      </c>
      <c r="I245" s="2" t="str">
        <f t="shared" si="16"/>
        <v>3-Purple|Ghost|15-5|11|120|155|8.52</v>
      </c>
    </row>
    <row r="246" spans="1:9" x14ac:dyDescent="0.25">
      <c r="A246" s="2" t="s">
        <v>278</v>
      </c>
      <c r="B246" s="2" t="s">
        <v>84</v>
      </c>
      <c r="C246" s="2" t="s">
        <v>226</v>
      </c>
      <c r="D246" s="1" t="s">
        <v>46</v>
      </c>
      <c r="E246" s="8">
        <v>17</v>
      </c>
      <c r="F246" s="8">
        <f>100</f>
        <v>100</v>
      </c>
      <c r="G246" s="8">
        <v>265</v>
      </c>
      <c r="H246" s="7">
        <f t="shared" si="15"/>
        <v>6.4150943396226419</v>
      </c>
      <c r="I246" s="2" t="str">
        <f t="shared" si="16"/>
        <v>3-Purple|Ghost|21-2|17|100|265|6.42</v>
      </c>
    </row>
    <row r="247" spans="1:9" x14ac:dyDescent="0.25">
      <c r="A247" s="2" t="s">
        <v>278</v>
      </c>
      <c r="B247" s="2" t="s">
        <v>84</v>
      </c>
      <c r="C247" s="2" t="s">
        <v>226</v>
      </c>
      <c r="D247" s="6" t="s">
        <v>47</v>
      </c>
      <c r="E247" s="8">
        <v>19</v>
      </c>
      <c r="F247" s="8">
        <f>100</f>
        <v>100</v>
      </c>
      <c r="G247" s="8">
        <v>310</v>
      </c>
      <c r="H247" s="7">
        <f t="shared" si="15"/>
        <v>6.129032258064516</v>
      </c>
      <c r="I247" s="2" t="str">
        <f t="shared" si="16"/>
        <v>3-Purple|Ghost|26-4|19|100|310|6.13</v>
      </c>
    </row>
    <row r="248" spans="1:9" x14ac:dyDescent="0.25">
      <c r="B248" s="2" t="s">
        <v>84</v>
      </c>
      <c r="C248" s="2" t="s">
        <v>227</v>
      </c>
      <c r="D248" s="1" t="s">
        <v>213</v>
      </c>
      <c r="E248" s="8">
        <v>11</v>
      </c>
      <c r="H248" s="7" t="str">
        <f t="shared" si="15"/>
        <v>N/A</v>
      </c>
      <c r="I248" s="2" t="str">
        <f t="shared" si="16"/>
        <v>3-Purple|Glacier|14-2|11|||N/A</v>
      </c>
    </row>
    <row r="249" spans="1:9" x14ac:dyDescent="0.25">
      <c r="A249" s="2" t="s">
        <v>293</v>
      </c>
      <c r="B249" s="2" t="s">
        <v>84</v>
      </c>
      <c r="C249" s="2" t="s">
        <v>227</v>
      </c>
      <c r="D249" s="1" t="s">
        <v>180</v>
      </c>
      <c r="E249" s="8">
        <v>11</v>
      </c>
      <c r="F249" s="8">
        <v>120</v>
      </c>
      <c r="G249" s="8">
        <v>165</v>
      </c>
      <c r="H249" s="7">
        <f t="shared" si="15"/>
        <v>8</v>
      </c>
      <c r="I249" s="2" t="str">
        <f t="shared" si="16"/>
        <v>3-Purple|Glacier|15-1|11|120|165|8</v>
      </c>
    </row>
    <row r="250" spans="1:9" x14ac:dyDescent="0.25">
      <c r="A250" s="2" t="s">
        <v>293</v>
      </c>
      <c r="B250" s="2" t="s">
        <v>84</v>
      </c>
      <c r="C250" s="2" t="s">
        <v>227</v>
      </c>
      <c r="D250" s="1" t="s">
        <v>190</v>
      </c>
      <c r="E250" s="8">
        <v>17</v>
      </c>
      <c r="F250" s="8">
        <v>100</v>
      </c>
      <c r="G250" s="8">
        <v>255</v>
      </c>
      <c r="H250" s="7">
        <f t="shared" si="15"/>
        <v>6.666666666666667</v>
      </c>
      <c r="I250" s="2" t="str">
        <f t="shared" si="16"/>
        <v>3-Purple|Glacier|22-3|17|100|255|6.67</v>
      </c>
    </row>
    <row r="251" spans="1:9" x14ac:dyDescent="0.25">
      <c r="B251" s="2" t="s">
        <v>84</v>
      </c>
      <c r="C251" s="2" t="s">
        <v>228</v>
      </c>
      <c r="D251" s="1" t="s">
        <v>173</v>
      </c>
      <c r="E251" s="8">
        <v>15</v>
      </c>
      <c r="H251" s="7" t="str">
        <f t="shared" si="15"/>
        <v>N/A</v>
      </c>
      <c r="I251" s="2" t="str">
        <f t="shared" si="16"/>
        <v>3-Purple|Gluttony|19-3|15|||N/A</v>
      </c>
    </row>
    <row r="252" spans="1:9" x14ac:dyDescent="0.25">
      <c r="A252" s="2" t="s">
        <v>278</v>
      </c>
      <c r="B252" s="2" t="s">
        <v>84</v>
      </c>
      <c r="C252" s="2" t="s">
        <v>228</v>
      </c>
      <c r="D252" s="1" t="s">
        <v>229</v>
      </c>
      <c r="E252" s="8">
        <v>18</v>
      </c>
      <c r="F252" s="8">
        <v>100</v>
      </c>
      <c r="G252" s="8">
        <v>115</v>
      </c>
      <c r="H252" s="7">
        <f t="shared" si="15"/>
        <v>15.652173913043478</v>
      </c>
      <c r="I252" s="2" t="str">
        <f t="shared" si="16"/>
        <v>3-Purple|Gluttony|23-3|18|100|115|15.65</v>
      </c>
    </row>
    <row r="253" spans="1:9" x14ac:dyDescent="0.25">
      <c r="B253" s="2" t="s">
        <v>84</v>
      </c>
      <c r="C253" s="2" t="s">
        <v>228</v>
      </c>
      <c r="D253" s="1" t="s">
        <v>288</v>
      </c>
      <c r="E253" s="8">
        <v>20</v>
      </c>
      <c r="H253" s="7" t="str">
        <f t="shared" si="15"/>
        <v>N/A</v>
      </c>
      <c r="I253" s="2" t="str">
        <f t="shared" si="16"/>
        <v>3-Purple|Gluttony|28-2|20|||N/A</v>
      </c>
    </row>
    <row r="254" spans="1:9" x14ac:dyDescent="0.25">
      <c r="B254" s="2" t="s">
        <v>84</v>
      </c>
      <c r="C254" s="2" t="s">
        <v>230</v>
      </c>
      <c r="D254" s="1" t="s">
        <v>209</v>
      </c>
      <c r="E254" s="8">
        <v>15</v>
      </c>
      <c r="H254" s="7" t="str">
        <f t="shared" si="15"/>
        <v>N/A</v>
      </c>
      <c r="I254" s="2" t="str">
        <f t="shared" si="16"/>
        <v>3-Purple|Greed|20-1|15|||N/A</v>
      </c>
    </row>
    <row r="255" spans="1:9" x14ac:dyDescent="0.25">
      <c r="A255" s="2" t="s">
        <v>293</v>
      </c>
      <c r="B255" s="2" t="s">
        <v>84</v>
      </c>
      <c r="C255" s="2" t="s">
        <v>230</v>
      </c>
      <c r="D255" s="1" t="s">
        <v>25</v>
      </c>
      <c r="E255" s="8">
        <v>18</v>
      </c>
      <c r="F255" s="8">
        <v>240</v>
      </c>
      <c r="G255" s="8">
        <v>315</v>
      </c>
      <c r="H255" s="7">
        <f t="shared" si="15"/>
        <v>13.714285714285714</v>
      </c>
      <c r="I255" s="2" t="str">
        <f t="shared" si="4"/>
        <v>3-Purple|Greed|23-1|18|240|315|13.71</v>
      </c>
    </row>
    <row r="256" spans="1:9" x14ac:dyDescent="0.25">
      <c r="B256" s="2" t="s">
        <v>84</v>
      </c>
      <c r="C256" s="2" t="s">
        <v>230</v>
      </c>
      <c r="D256" s="1" t="s">
        <v>284</v>
      </c>
      <c r="E256" s="8">
        <v>20</v>
      </c>
      <c r="H256" s="7" t="str">
        <f t="shared" si="15"/>
        <v>N/A</v>
      </c>
      <c r="I256" s="2" t="str">
        <f t="shared" si="4"/>
        <v>3-Purple|Greed|28-4|20|||N/A</v>
      </c>
    </row>
    <row r="257" spans="1:9" x14ac:dyDescent="0.25">
      <c r="A257" s="2" t="s">
        <v>278</v>
      </c>
      <c r="B257" s="2" t="s">
        <v>84</v>
      </c>
      <c r="C257" s="2" t="s">
        <v>231</v>
      </c>
      <c r="D257" s="1" t="s">
        <v>232</v>
      </c>
      <c r="E257" s="8">
        <v>11</v>
      </c>
      <c r="F257" s="8">
        <f>40+100</f>
        <v>140</v>
      </c>
      <c r="G257" s="8">
        <v>270</v>
      </c>
      <c r="H257" s="7">
        <f t="shared" si="15"/>
        <v>5.7037037037037033</v>
      </c>
      <c r="I257" s="2" t="str">
        <f t="shared" si="4"/>
        <v>3-Purple|Jupiter|14-3|11|140|270|5.7</v>
      </c>
    </row>
    <row r="258" spans="1:9" x14ac:dyDescent="0.25">
      <c r="A258" s="2" t="s">
        <v>293</v>
      </c>
      <c r="B258" s="2" t="s">
        <v>84</v>
      </c>
      <c r="C258" s="2" t="s">
        <v>231</v>
      </c>
      <c r="D258" s="1" t="s">
        <v>233</v>
      </c>
      <c r="E258" s="8">
        <v>13</v>
      </c>
      <c r="F258" s="8">
        <v>150</v>
      </c>
      <c r="G258" s="8">
        <v>335</v>
      </c>
      <c r="H258" s="7">
        <f t="shared" si="15"/>
        <v>5.8208955223880601</v>
      </c>
      <c r="I258" s="2" t="str">
        <f t="shared" si="4"/>
        <v>3-Purple|Jupiter|16-1|13|150|335|5.82</v>
      </c>
    </row>
    <row r="259" spans="1:9" x14ac:dyDescent="0.25">
      <c r="B259" s="2" t="s">
        <v>84</v>
      </c>
      <c r="C259" s="2" t="s">
        <v>231</v>
      </c>
      <c r="D259" s="1" t="s">
        <v>53</v>
      </c>
      <c r="E259" s="8">
        <v>13</v>
      </c>
      <c r="F259" s="8">
        <v>40</v>
      </c>
      <c r="G259" s="8">
        <v>90</v>
      </c>
      <c r="H259" s="7">
        <f t="shared" si="15"/>
        <v>5.7777777777777777</v>
      </c>
      <c r="I259" s="2" t="str">
        <f t="shared" si="4"/>
        <v>3-Purple|Jupiter|16-4|13|40|90|5.78</v>
      </c>
    </row>
    <row r="260" spans="1:9" x14ac:dyDescent="0.25">
      <c r="B260" s="2" t="s">
        <v>84</v>
      </c>
      <c r="C260" s="2" t="s">
        <v>231</v>
      </c>
      <c r="D260" s="1" t="s">
        <v>234</v>
      </c>
      <c r="E260" s="8">
        <v>13</v>
      </c>
      <c r="F260" s="8">
        <v>20</v>
      </c>
      <c r="G260" s="8">
        <v>55</v>
      </c>
      <c r="H260" s="7">
        <f t="shared" si="15"/>
        <v>4.7272727272727275</v>
      </c>
      <c r="I260" s="2" t="str">
        <f t="shared" si="4"/>
        <v>3-Purple|Jupiter|18-3|13|20|55|4.73</v>
      </c>
    </row>
    <row r="261" spans="1:9" x14ac:dyDescent="0.25">
      <c r="B261" s="2" t="s">
        <v>84</v>
      </c>
      <c r="C261" s="2" t="s">
        <v>231</v>
      </c>
      <c r="D261" s="1" t="s">
        <v>177</v>
      </c>
      <c r="E261" s="8">
        <v>19</v>
      </c>
      <c r="H261" s="7" t="str">
        <f t="shared" si="15"/>
        <v>N/A</v>
      </c>
      <c r="I261" s="2" t="str">
        <f t="shared" si="4"/>
        <v>3-Purple|Jupiter|25-3|19|||N/A</v>
      </c>
    </row>
    <row r="262" spans="1:9" x14ac:dyDescent="0.25">
      <c r="B262" s="2" t="s">
        <v>84</v>
      </c>
      <c r="C262" s="2" t="s">
        <v>231</v>
      </c>
      <c r="D262" s="1" t="s">
        <v>282</v>
      </c>
      <c r="E262" s="8">
        <v>20</v>
      </c>
      <c r="F262" s="8">
        <f>20+20</f>
        <v>40</v>
      </c>
      <c r="G262" s="8">
        <f>75+75</f>
        <v>150</v>
      </c>
      <c r="H262" s="7">
        <f t="shared" si="15"/>
        <v>5.333333333333333</v>
      </c>
      <c r="I262" s="2" t="str">
        <f t="shared" si="4"/>
        <v>3-Purple|Jupiter|27-3|20|40|150|5.33</v>
      </c>
    </row>
    <row r="263" spans="1:9" x14ac:dyDescent="0.25">
      <c r="A263" s="2" t="s">
        <v>278</v>
      </c>
      <c r="B263" s="2" t="s">
        <v>84</v>
      </c>
      <c r="C263" s="2" t="s">
        <v>235</v>
      </c>
      <c r="D263" s="1" t="s">
        <v>23</v>
      </c>
      <c r="E263" s="8">
        <v>15</v>
      </c>
      <c r="F263" s="8">
        <v>100</v>
      </c>
      <c r="G263" s="8">
        <v>50</v>
      </c>
      <c r="H263" s="7">
        <f t="shared" si="15"/>
        <v>30</v>
      </c>
      <c r="I263" s="2" t="str">
        <f t="shared" si="4"/>
        <v>3-Purple|King|20-5|15|100|50|30</v>
      </c>
    </row>
    <row r="264" spans="1:9" x14ac:dyDescent="0.25">
      <c r="A264" s="2" t="s">
        <v>278</v>
      </c>
      <c r="B264" s="2" t="s">
        <v>84</v>
      </c>
      <c r="C264" s="2" t="s">
        <v>235</v>
      </c>
      <c r="D264" s="5" t="s">
        <v>0</v>
      </c>
      <c r="E264" s="8">
        <v>18</v>
      </c>
      <c r="F264" s="8">
        <f>20+100</f>
        <v>120</v>
      </c>
      <c r="G264" s="8">
        <v>145</v>
      </c>
      <c r="H264" s="7">
        <f t="shared" si="15"/>
        <v>14.896551724137931</v>
      </c>
      <c r="I264" s="2" t="str">
        <f t="shared" si="4"/>
        <v>3-Purple|King|24-3|18|120|145|14.9</v>
      </c>
    </row>
    <row r="265" spans="1:9" x14ac:dyDescent="0.25">
      <c r="B265" s="2" t="s">
        <v>84</v>
      </c>
      <c r="C265" s="2" t="s">
        <v>236</v>
      </c>
      <c r="D265" s="1" t="s">
        <v>31</v>
      </c>
      <c r="E265" s="8">
        <v>11</v>
      </c>
      <c r="H265" s="7" t="str">
        <f t="shared" si="15"/>
        <v>N/A</v>
      </c>
      <c r="I265" s="2" t="str">
        <f t="shared" si="4"/>
        <v>3-Purple|Lava|14-1|11|||N/A</v>
      </c>
    </row>
    <row r="266" spans="1:9" x14ac:dyDescent="0.25">
      <c r="A266" s="2" t="s">
        <v>293</v>
      </c>
      <c r="B266" s="2" t="s">
        <v>84</v>
      </c>
      <c r="C266" s="2" t="s">
        <v>236</v>
      </c>
      <c r="D266" s="1" t="s">
        <v>180</v>
      </c>
      <c r="E266" s="8">
        <v>11</v>
      </c>
      <c r="F266" s="8">
        <v>120</v>
      </c>
      <c r="G266" s="8">
        <v>205</v>
      </c>
      <c r="H266" s="7">
        <f t="shared" si="15"/>
        <v>6.4390243902439028</v>
      </c>
      <c r="I266" s="2" t="str">
        <f t="shared" si="4"/>
        <v>3-Purple|Lava|15-1|11|120|205|6.44</v>
      </c>
    </row>
    <row r="267" spans="1:9" x14ac:dyDescent="0.25">
      <c r="B267" s="2" t="s">
        <v>84</v>
      </c>
      <c r="C267" s="2" t="s">
        <v>236</v>
      </c>
      <c r="D267" s="1" t="s">
        <v>33</v>
      </c>
      <c r="E267" s="8">
        <v>17</v>
      </c>
      <c r="F267" s="8">
        <v>50</v>
      </c>
      <c r="G267" s="8">
        <v>140</v>
      </c>
      <c r="H267" s="7">
        <f t="shared" si="15"/>
        <v>6.0714285714285712</v>
      </c>
      <c r="I267" s="2" t="str">
        <f t="shared" si="4"/>
        <v>3-Purple|Lava|22-1|17|50|140|6.07</v>
      </c>
    </row>
    <row r="268" spans="1:9" x14ac:dyDescent="0.25">
      <c r="B268" s="2" t="s">
        <v>84</v>
      </c>
      <c r="C268" s="2" t="s">
        <v>237</v>
      </c>
      <c r="D268" s="1" t="s">
        <v>151</v>
      </c>
      <c r="E268" s="8">
        <v>15</v>
      </c>
      <c r="H268" s="7" t="str">
        <f t="shared" si="15"/>
        <v>N/A</v>
      </c>
      <c r="I268" s="2" t="str">
        <f t="shared" si="4"/>
        <v>3-Purple|Lust|20-4|15|||N/A</v>
      </c>
    </row>
    <row r="269" spans="1:9" x14ac:dyDescent="0.25">
      <c r="A269" s="2" t="s">
        <v>278</v>
      </c>
      <c r="B269" s="2" t="s">
        <v>84</v>
      </c>
      <c r="C269" s="2" t="s">
        <v>237</v>
      </c>
      <c r="D269" s="1" t="s">
        <v>229</v>
      </c>
      <c r="E269" s="8">
        <v>18</v>
      </c>
      <c r="F269" s="8">
        <v>100</v>
      </c>
      <c r="G269" s="8">
        <v>105</v>
      </c>
      <c r="H269" s="7">
        <f t="shared" ref="H269:H332" si="17">IF(F269&gt;0, E269*F269/G269, "N/A")</f>
        <v>17.142857142857142</v>
      </c>
      <c r="I269" s="2" t="str">
        <f t="shared" si="4"/>
        <v>3-Purple|Lust|23-3|18|100|105|17.14</v>
      </c>
    </row>
    <row r="270" spans="1:9" x14ac:dyDescent="0.25">
      <c r="B270" s="2" t="s">
        <v>84</v>
      </c>
      <c r="C270" s="2" t="s">
        <v>237</v>
      </c>
      <c r="D270" s="1" t="s">
        <v>287</v>
      </c>
      <c r="E270" s="8">
        <v>20</v>
      </c>
      <c r="H270" s="7" t="str">
        <f t="shared" si="17"/>
        <v>N/A</v>
      </c>
      <c r="I270" s="2" t="str">
        <f t="shared" si="4"/>
        <v>3-Purple|Lust|28-1|20|||N/A</v>
      </c>
    </row>
    <row r="271" spans="1:9" x14ac:dyDescent="0.25">
      <c r="A271" s="2" t="s">
        <v>278</v>
      </c>
      <c r="B271" s="2" t="s">
        <v>84</v>
      </c>
      <c r="C271" s="2" t="s">
        <v>238</v>
      </c>
      <c r="D271" s="1" t="s">
        <v>232</v>
      </c>
      <c r="E271" s="8">
        <v>11</v>
      </c>
      <c r="F271" s="8">
        <f>40+100</f>
        <v>140</v>
      </c>
      <c r="G271" s="8">
        <v>215</v>
      </c>
      <c r="H271" s="7">
        <f t="shared" si="17"/>
        <v>7.1627906976744189</v>
      </c>
      <c r="I271" s="2" t="str">
        <f t="shared" si="4"/>
        <v>3-Purple|Mars|14-3|11|140|215|7.16</v>
      </c>
    </row>
    <row r="272" spans="1:9" x14ac:dyDescent="0.25">
      <c r="A272" s="2" t="s">
        <v>293</v>
      </c>
      <c r="B272" s="2" t="s">
        <v>84</v>
      </c>
      <c r="C272" s="2" t="s">
        <v>238</v>
      </c>
      <c r="D272" s="1" t="s">
        <v>239</v>
      </c>
      <c r="E272" s="8">
        <v>13</v>
      </c>
      <c r="F272" s="8">
        <v>100</v>
      </c>
      <c r="G272" s="8">
        <v>200</v>
      </c>
      <c r="H272" s="7">
        <f t="shared" si="17"/>
        <v>6.5</v>
      </c>
      <c r="I272" s="2" t="str">
        <f t="shared" si="4"/>
        <v>3-Purple|Mars|16-2|13|100|200|6.5</v>
      </c>
    </row>
    <row r="273" spans="1:9" x14ac:dyDescent="0.25">
      <c r="A273" s="2" t="s">
        <v>278</v>
      </c>
      <c r="B273" s="2" t="s">
        <v>84</v>
      </c>
      <c r="C273" s="2" t="s">
        <v>238</v>
      </c>
      <c r="D273" s="1" t="s">
        <v>240</v>
      </c>
      <c r="E273" s="8">
        <v>13</v>
      </c>
      <c r="F273" s="8">
        <f>100</f>
        <v>100</v>
      </c>
      <c r="G273" s="8">
        <f>35*3</f>
        <v>105</v>
      </c>
      <c r="H273" s="7">
        <f t="shared" si="17"/>
        <v>12.380952380952381</v>
      </c>
      <c r="I273" s="2" t="str">
        <f t="shared" ref="I273:I331" si="18">CONCATENATE(B273,"|",C273,"|",D273,"|",E273,"|",F273,"|",G273,"|",IF(H273="N/A", H273, ROUND(H273,2)))</f>
        <v>3-Purple|Mars|16-3|13|100|105|12.38</v>
      </c>
    </row>
    <row r="274" spans="1:9" x14ac:dyDescent="0.25">
      <c r="B274" s="2" t="s">
        <v>84</v>
      </c>
      <c r="C274" s="2" t="s">
        <v>238</v>
      </c>
      <c r="D274" s="1" t="s">
        <v>241</v>
      </c>
      <c r="E274" s="8">
        <v>13</v>
      </c>
      <c r="F274" s="8">
        <v>60</v>
      </c>
      <c r="G274" s="8">
        <v>160</v>
      </c>
      <c r="H274" s="7">
        <f t="shared" si="17"/>
        <v>4.875</v>
      </c>
      <c r="I274" s="2" t="str">
        <f t="shared" si="18"/>
        <v>3-Purple|Mars|18-1|13|60|160|4.88</v>
      </c>
    </row>
    <row r="275" spans="1:9" x14ac:dyDescent="0.25">
      <c r="B275" s="2" t="s">
        <v>84</v>
      </c>
      <c r="C275" s="2" t="s">
        <v>238</v>
      </c>
      <c r="D275" s="1" t="s">
        <v>55</v>
      </c>
      <c r="E275" s="8">
        <v>19</v>
      </c>
      <c r="F275" s="8">
        <f>20+20+40</f>
        <v>80</v>
      </c>
      <c r="G275" s="8">
        <v>250</v>
      </c>
      <c r="H275" s="7">
        <f t="shared" si="17"/>
        <v>6.08</v>
      </c>
      <c r="I275" s="2" t="str">
        <f t="shared" si="18"/>
        <v>3-Purple|Mars|25-1|19|80|250|6.08</v>
      </c>
    </row>
    <row r="276" spans="1:9" x14ac:dyDescent="0.25">
      <c r="B276" s="2" t="s">
        <v>84</v>
      </c>
      <c r="C276" s="2" t="s">
        <v>238</v>
      </c>
      <c r="D276" s="1" t="s">
        <v>285</v>
      </c>
      <c r="E276" s="8">
        <v>20</v>
      </c>
      <c r="H276" s="7" t="str">
        <f t="shared" si="17"/>
        <v>N/A</v>
      </c>
      <c r="I276" s="2" t="str">
        <f t="shared" si="18"/>
        <v>3-Purple|Mars|27-1|20|||N/A</v>
      </c>
    </row>
    <row r="277" spans="1:9" x14ac:dyDescent="0.25">
      <c r="A277" s="2" t="s">
        <v>278</v>
      </c>
      <c r="B277" s="2" t="s">
        <v>84</v>
      </c>
      <c r="C277" s="2" t="s">
        <v>242</v>
      </c>
      <c r="D277" s="1" t="s">
        <v>243</v>
      </c>
      <c r="E277" s="8">
        <v>11</v>
      </c>
      <c r="F277" s="8">
        <f>40+100</f>
        <v>140</v>
      </c>
      <c r="G277" s="8">
        <v>220</v>
      </c>
      <c r="H277" s="7">
        <f t="shared" si="17"/>
        <v>7</v>
      </c>
      <c r="I277" s="2" t="str">
        <f t="shared" si="18"/>
        <v>3-Purple|Mercury|14-4|11|140|220|7</v>
      </c>
    </row>
    <row r="278" spans="1:9" x14ac:dyDescent="0.25">
      <c r="A278" s="2" t="s">
        <v>293</v>
      </c>
      <c r="B278" s="2" t="s">
        <v>84</v>
      </c>
      <c r="C278" s="2" t="s">
        <v>242</v>
      </c>
      <c r="D278" s="1" t="s">
        <v>233</v>
      </c>
      <c r="E278" s="8">
        <v>13</v>
      </c>
      <c r="F278" s="8">
        <v>150</v>
      </c>
      <c r="G278" s="8">
        <v>310</v>
      </c>
      <c r="H278" s="7">
        <f t="shared" si="17"/>
        <v>6.290322580645161</v>
      </c>
      <c r="I278" s="2" t="str">
        <f t="shared" si="18"/>
        <v>3-Purple|Mercury|16-1|13|150|310|6.29</v>
      </c>
    </row>
    <row r="279" spans="1:9" x14ac:dyDescent="0.25">
      <c r="A279" s="2" t="s">
        <v>278</v>
      </c>
      <c r="B279" s="2" t="s">
        <v>84</v>
      </c>
      <c r="C279" s="2" t="s">
        <v>242</v>
      </c>
      <c r="D279" s="1" t="s">
        <v>240</v>
      </c>
      <c r="E279" s="8">
        <v>13</v>
      </c>
      <c r="F279" s="8">
        <f>100</f>
        <v>100</v>
      </c>
      <c r="G279" s="8">
        <v>225</v>
      </c>
      <c r="H279" s="7">
        <f t="shared" si="17"/>
        <v>5.7777777777777777</v>
      </c>
      <c r="I279" s="2" t="str">
        <f t="shared" si="18"/>
        <v>3-Purple|Mercury|16-3|13|100|225|5.78</v>
      </c>
    </row>
    <row r="280" spans="1:9" x14ac:dyDescent="0.25">
      <c r="B280" s="2" t="s">
        <v>84</v>
      </c>
      <c r="C280" s="2" t="s">
        <v>242</v>
      </c>
      <c r="D280" s="3" t="s">
        <v>241</v>
      </c>
      <c r="E280" s="8">
        <v>13</v>
      </c>
      <c r="F280" s="8">
        <v>60</v>
      </c>
      <c r="G280" s="8">
        <v>190</v>
      </c>
      <c r="H280" s="7">
        <f t="shared" si="17"/>
        <v>4.1052631578947372</v>
      </c>
      <c r="I280" s="2" t="str">
        <f t="shared" si="18"/>
        <v>3-Purple|Mercury|18-1|13|60|190|4.11</v>
      </c>
    </row>
    <row r="281" spans="1:9" x14ac:dyDescent="0.25">
      <c r="B281" s="2" t="s">
        <v>84</v>
      </c>
      <c r="C281" s="2" t="s">
        <v>242</v>
      </c>
      <c r="D281" s="1" t="s">
        <v>188</v>
      </c>
      <c r="E281" s="8">
        <v>19</v>
      </c>
      <c r="F281" s="8">
        <v>20</v>
      </c>
      <c r="G281" s="8">
        <v>65</v>
      </c>
      <c r="H281" s="7">
        <f t="shared" si="17"/>
        <v>5.8461538461538458</v>
      </c>
      <c r="I281" s="2" t="str">
        <f t="shared" si="18"/>
        <v>3-Purple|Mercury|25-2|19|20|65|5.85</v>
      </c>
    </row>
    <row r="282" spans="1:9" x14ac:dyDescent="0.25">
      <c r="B282" s="2" t="s">
        <v>84</v>
      </c>
      <c r="C282" s="2" t="s">
        <v>242</v>
      </c>
      <c r="D282" s="1" t="s">
        <v>283</v>
      </c>
      <c r="E282" s="8">
        <v>20</v>
      </c>
      <c r="F282" s="8">
        <f>20+20</f>
        <v>40</v>
      </c>
      <c r="G282" s="8">
        <v>165</v>
      </c>
      <c r="H282" s="7">
        <f t="shared" si="17"/>
        <v>4.8484848484848486</v>
      </c>
      <c r="I282" s="2" t="str">
        <f t="shared" si="18"/>
        <v>3-Purple|Mercury|27-2|20|40|165|4.85</v>
      </c>
    </row>
    <row r="283" spans="1:9" x14ac:dyDescent="0.25">
      <c r="B283" s="2" t="s">
        <v>84</v>
      </c>
      <c r="C283" s="2" t="s">
        <v>242</v>
      </c>
      <c r="D283" s="1" t="s">
        <v>286</v>
      </c>
      <c r="E283" s="8">
        <v>20</v>
      </c>
      <c r="H283" s="7" t="str">
        <f t="shared" si="17"/>
        <v>N/A</v>
      </c>
      <c r="I283" s="2" t="str">
        <f t="shared" si="18"/>
        <v>3-Purple|Mercury|27-4|20|||N/A</v>
      </c>
    </row>
    <row r="284" spans="1:9" x14ac:dyDescent="0.25">
      <c r="A284" s="2" t="s">
        <v>278</v>
      </c>
      <c r="B284" s="2" t="s">
        <v>84</v>
      </c>
      <c r="C284" s="2" t="s">
        <v>244</v>
      </c>
      <c r="D284" s="11" t="s">
        <v>157</v>
      </c>
      <c r="E284" s="8">
        <v>11</v>
      </c>
      <c r="F284" s="8">
        <f>20+100</f>
        <v>120</v>
      </c>
      <c r="G284" s="8">
        <v>205</v>
      </c>
      <c r="H284" s="7">
        <f t="shared" si="17"/>
        <v>6.4390243902439028</v>
      </c>
      <c r="I284" s="2" t="str">
        <f t="shared" si="18"/>
        <v>3-Purple|Mermaid|13-5|11|120|205|6.44</v>
      </c>
    </row>
    <row r="285" spans="1:9" x14ac:dyDescent="0.25">
      <c r="A285" s="2" t="s">
        <v>278</v>
      </c>
      <c r="B285" s="2" t="s">
        <v>84</v>
      </c>
      <c r="C285" s="2" t="s">
        <v>244</v>
      </c>
      <c r="D285" s="11" t="s">
        <v>46</v>
      </c>
      <c r="E285" s="8">
        <v>17</v>
      </c>
      <c r="F285" s="8">
        <f>100</f>
        <v>100</v>
      </c>
      <c r="G285" s="8">
        <v>260</v>
      </c>
      <c r="H285" s="7">
        <f t="shared" si="17"/>
        <v>6.5384615384615383</v>
      </c>
      <c r="I285" s="2" t="str">
        <f t="shared" si="18"/>
        <v>3-Purple|Mermaid|21-2|17|100|260|6.54</v>
      </c>
    </row>
    <row r="286" spans="1:9" x14ac:dyDescent="0.25">
      <c r="A286" s="2" t="s">
        <v>278</v>
      </c>
      <c r="B286" s="2" t="s">
        <v>84</v>
      </c>
      <c r="C286" s="2" t="s">
        <v>244</v>
      </c>
      <c r="D286" s="11" t="s">
        <v>47</v>
      </c>
      <c r="E286" s="8">
        <v>19</v>
      </c>
      <c r="F286" s="8">
        <f>100</f>
        <v>100</v>
      </c>
      <c r="G286" s="8">
        <v>290</v>
      </c>
      <c r="H286" s="7">
        <f t="shared" si="17"/>
        <v>6.5517241379310347</v>
      </c>
      <c r="I286" s="2" t="str">
        <f t="shared" si="18"/>
        <v>3-Purple|Mermaid|26-4|19|100|290|6.55</v>
      </c>
    </row>
    <row r="287" spans="1:9" x14ac:dyDescent="0.25">
      <c r="A287" s="2" t="s">
        <v>278</v>
      </c>
      <c r="B287" s="2" t="s">
        <v>84</v>
      </c>
      <c r="C287" s="2" t="s">
        <v>245</v>
      </c>
      <c r="D287" s="1" t="s">
        <v>21</v>
      </c>
      <c r="E287" s="8">
        <v>15</v>
      </c>
      <c r="F287" s="8">
        <v>100</v>
      </c>
      <c r="G287" s="8">
        <v>125</v>
      </c>
      <c r="H287" s="7">
        <f t="shared" si="17"/>
        <v>12</v>
      </c>
      <c r="I287" s="2" t="str">
        <f t="shared" si="18"/>
        <v>3-Purple|Miko|19-5|15|100|125|12</v>
      </c>
    </row>
    <row r="288" spans="1:9" x14ac:dyDescent="0.25">
      <c r="A288" s="2" t="s">
        <v>278</v>
      </c>
      <c r="B288" s="2" t="s">
        <v>84</v>
      </c>
      <c r="C288" s="2" t="s">
        <v>245</v>
      </c>
      <c r="D288" s="6" t="s">
        <v>22</v>
      </c>
      <c r="E288" s="8">
        <v>18</v>
      </c>
      <c r="F288" s="8">
        <v>100</v>
      </c>
      <c r="G288" s="8">
        <v>215</v>
      </c>
      <c r="H288" s="7">
        <f t="shared" si="17"/>
        <v>8.3720930232558146</v>
      </c>
      <c r="I288" s="2" t="str">
        <f t="shared" ref="I288:I312" si="19">CONCATENATE(B288,"|",C288,"|",D288,"|",E288,"|",F288,"|",G288,"|",IF(H288="N/A", H288, ROUND(H288,2)))</f>
        <v>3-Purple|Miko|24-1|18|100|215|8.37</v>
      </c>
    </row>
    <row r="289" spans="1:12" x14ac:dyDescent="0.25">
      <c r="A289" s="2" t="s">
        <v>278</v>
      </c>
      <c r="B289" s="2" t="s">
        <v>84</v>
      </c>
      <c r="C289" s="2" t="s">
        <v>246</v>
      </c>
      <c r="D289" s="1" t="s">
        <v>243</v>
      </c>
      <c r="E289" s="8">
        <v>11</v>
      </c>
      <c r="F289" s="8">
        <f>40+100</f>
        <v>140</v>
      </c>
      <c r="G289" s="8">
        <v>260</v>
      </c>
      <c r="H289" s="7">
        <f t="shared" si="17"/>
        <v>5.9230769230769234</v>
      </c>
      <c r="I289" s="2" t="str">
        <f t="shared" si="19"/>
        <v>3-Purple|Neptune|14-4|11|140|260|5.92</v>
      </c>
    </row>
    <row r="290" spans="1:12" x14ac:dyDescent="0.25">
      <c r="A290" s="2" t="s">
        <v>293</v>
      </c>
      <c r="B290" s="2" t="s">
        <v>84</v>
      </c>
      <c r="C290" s="2" t="s">
        <v>246</v>
      </c>
      <c r="D290" s="1" t="s">
        <v>233</v>
      </c>
      <c r="E290" s="8">
        <v>13</v>
      </c>
      <c r="F290" s="8">
        <v>150</v>
      </c>
      <c r="G290" s="8">
        <v>310</v>
      </c>
      <c r="H290" s="7">
        <f t="shared" si="17"/>
        <v>6.290322580645161</v>
      </c>
      <c r="I290" s="2" t="str">
        <f t="shared" si="19"/>
        <v>3-Purple|Neptune|16-1|13|150|310|6.29</v>
      </c>
    </row>
    <row r="291" spans="1:12" x14ac:dyDescent="0.25">
      <c r="B291" s="2" t="s">
        <v>84</v>
      </c>
      <c r="C291" s="2" t="s">
        <v>246</v>
      </c>
      <c r="D291" s="1" t="s">
        <v>53</v>
      </c>
      <c r="E291" s="8">
        <v>13</v>
      </c>
      <c r="F291" s="8">
        <v>70</v>
      </c>
      <c r="G291" s="8">
        <v>195</v>
      </c>
      <c r="H291" s="7">
        <f t="shared" si="17"/>
        <v>4.666666666666667</v>
      </c>
      <c r="I291" s="2" t="str">
        <f t="shared" si="19"/>
        <v>3-Purple|Neptune|16-4|13|70|195|4.67</v>
      </c>
    </row>
    <row r="292" spans="1:12" x14ac:dyDescent="0.25">
      <c r="A292" s="2" t="s">
        <v>293</v>
      </c>
      <c r="B292" s="2" t="s">
        <v>84</v>
      </c>
      <c r="C292" s="2" t="s">
        <v>246</v>
      </c>
      <c r="D292" s="1" t="s">
        <v>247</v>
      </c>
      <c r="E292" s="8">
        <v>13</v>
      </c>
      <c r="F292" s="8">
        <v>140</v>
      </c>
      <c r="G292" s="8">
        <v>425</v>
      </c>
      <c r="H292" s="7">
        <f t="shared" si="17"/>
        <v>4.2823529411764705</v>
      </c>
      <c r="I292" s="2" t="str">
        <f t="shared" si="19"/>
        <v>3-Purple|Neptune|18-4|13|140|425|4.28</v>
      </c>
    </row>
    <row r="293" spans="1:12" x14ac:dyDescent="0.25">
      <c r="B293" s="2" t="s">
        <v>84</v>
      </c>
      <c r="C293" s="2" t="s">
        <v>246</v>
      </c>
      <c r="D293" s="1" t="s">
        <v>55</v>
      </c>
      <c r="E293" s="8">
        <v>19</v>
      </c>
      <c r="F293" s="8">
        <f>20+20+40</f>
        <v>80</v>
      </c>
      <c r="G293" s="8">
        <v>280</v>
      </c>
      <c r="H293" s="7">
        <f t="shared" si="17"/>
        <v>5.4285714285714288</v>
      </c>
      <c r="I293" s="2" t="str">
        <f t="shared" si="19"/>
        <v>3-Purple|Neptune|25-1|19|80|280|5.43</v>
      </c>
    </row>
    <row r="294" spans="1:12" x14ac:dyDescent="0.25">
      <c r="B294" s="2" t="s">
        <v>84</v>
      </c>
      <c r="C294" s="2" t="s">
        <v>246</v>
      </c>
      <c r="D294" s="1" t="s">
        <v>285</v>
      </c>
      <c r="E294" s="8">
        <v>21</v>
      </c>
      <c r="H294" s="7" t="str">
        <f t="shared" si="17"/>
        <v>N/A</v>
      </c>
      <c r="I294" s="2" t="str">
        <f t="shared" si="19"/>
        <v>3-Purple|Neptune|27-1|21|||N/A</v>
      </c>
    </row>
    <row r="295" spans="1:12" x14ac:dyDescent="0.25">
      <c r="A295" s="2" t="s">
        <v>278</v>
      </c>
      <c r="B295" s="2" t="s">
        <v>84</v>
      </c>
      <c r="C295" s="2" t="s">
        <v>248</v>
      </c>
      <c r="D295" s="1" t="s">
        <v>18</v>
      </c>
      <c r="E295" s="8">
        <v>13</v>
      </c>
      <c r="F295" s="8">
        <f>40+100</f>
        <v>140</v>
      </c>
      <c r="G295" s="8">
        <v>220</v>
      </c>
      <c r="H295" s="7">
        <f t="shared" si="17"/>
        <v>8.2727272727272734</v>
      </c>
      <c r="I295" s="2" t="str">
        <f t="shared" si="19"/>
        <v>3-Purple|Newmoon|16-5|13|140|220|8.27</v>
      </c>
    </row>
    <row r="296" spans="1:12" x14ac:dyDescent="0.25">
      <c r="A296" s="2" t="s">
        <v>278</v>
      </c>
      <c r="B296" s="2" t="s">
        <v>84</v>
      </c>
      <c r="C296" s="2" t="s">
        <v>248</v>
      </c>
      <c r="D296" s="1" t="s">
        <v>19</v>
      </c>
      <c r="E296" s="8">
        <v>17</v>
      </c>
      <c r="F296" s="8">
        <f>20+100</f>
        <v>120</v>
      </c>
      <c r="G296" s="8">
        <v>350</v>
      </c>
      <c r="H296" s="7">
        <f t="shared" si="17"/>
        <v>5.8285714285714283</v>
      </c>
      <c r="I296" s="2" t="str">
        <f t="shared" si="19"/>
        <v>3-Purple|Newmoon|22-4|17|120|350|5.83</v>
      </c>
    </row>
    <row r="297" spans="1:12" x14ac:dyDescent="0.25">
      <c r="B297" s="2" t="s">
        <v>84</v>
      </c>
      <c r="C297" s="2" t="s">
        <v>248</v>
      </c>
      <c r="D297" s="3" t="s">
        <v>20</v>
      </c>
      <c r="E297" s="8">
        <v>19</v>
      </c>
      <c r="F297" s="8">
        <f>20+20+40</f>
        <v>80</v>
      </c>
      <c r="G297" s="8">
        <v>275</v>
      </c>
      <c r="H297" s="7">
        <f t="shared" si="17"/>
        <v>5.5272727272727273</v>
      </c>
      <c r="I297" s="2" t="str">
        <f t="shared" si="19"/>
        <v>3-Purple|Newmoon|25-4|19|80|275|5.53</v>
      </c>
    </row>
    <row r="298" spans="1:12" x14ac:dyDescent="0.25">
      <c r="A298" s="2" t="s">
        <v>278</v>
      </c>
      <c r="B298" s="2" t="s">
        <v>84</v>
      </c>
      <c r="C298" s="2" t="s">
        <v>249</v>
      </c>
      <c r="D298" s="1" t="s">
        <v>21</v>
      </c>
      <c r="E298" s="8">
        <v>15</v>
      </c>
      <c r="F298" s="8">
        <v>100</v>
      </c>
      <c r="G298" s="8">
        <v>145</v>
      </c>
      <c r="H298" s="7">
        <f t="shared" si="17"/>
        <v>10.344827586206897</v>
      </c>
      <c r="I298" s="2" t="str">
        <f t="shared" si="19"/>
        <v>3-Purple|Ninja|19-5|15|100|145|10.34</v>
      </c>
    </row>
    <row r="299" spans="1:12" x14ac:dyDescent="0.25">
      <c r="A299" s="2" t="s">
        <v>278</v>
      </c>
      <c r="B299" s="2" t="s">
        <v>84</v>
      </c>
      <c r="C299" s="2" t="s">
        <v>249</v>
      </c>
      <c r="D299" s="6" t="s">
        <v>22</v>
      </c>
      <c r="E299" s="8">
        <v>18</v>
      </c>
      <c r="F299" s="8">
        <v>100</v>
      </c>
      <c r="G299" s="8">
        <v>230</v>
      </c>
      <c r="H299" s="7">
        <f t="shared" si="17"/>
        <v>7.8260869565217392</v>
      </c>
      <c r="I299" s="2" t="str">
        <f t="shared" si="19"/>
        <v>3-Purple|Ninja|24-1|18|100|230|7.83</v>
      </c>
    </row>
    <row r="300" spans="1:12" x14ac:dyDescent="0.25">
      <c r="A300" s="2" t="s">
        <v>278</v>
      </c>
      <c r="B300" s="2" t="s">
        <v>84</v>
      </c>
      <c r="C300" s="2" t="s">
        <v>250</v>
      </c>
      <c r="D300" s="1" t="s">
        <v>203</v>
      </c>
      <c r="E300" s="8">
        <v>11</v>
      </c>
      <c r="F300" s="8">
        <f>20+20+40+100</f>
        <v>180</v>
      </c>
      <c r="G300" s="8">
        <v>305</v>
      </c>
      <c r="H300" s="7">
        <f t="shared" si="17"/>
        <v>6.4918032786885247</v>
      </c>
      <c r="I300" s="2" t="str">
        <f t="shared" si="19"/>
        <v>3-Purple|Otho|13-3|11|180|305|6.49</v>
      </c>
      <c r="L300" s="9"/>
    </row>
    <row r="301" spans="1:12" x14ac:dyDescent="0.25">
      <c r="B301" s="2" t="s">
        <v>84</v>
      </c>
      <c r="C301" s="2" t="s">
        <v>250</v>
      </c>
      <c r="D301" s="1" t="s">
        <v>251</v>
      </c>
      <c r="E301" s="8">
        <v>13</v>
      </c>
      <c r="H301" s="7" t="str">
        <f t="shared" si="17"/>
        <v>N/A</v>
      </c>
      <c r="I301" s="2" t="str">
        <f t="shared" si="19"/>
        <v>3-Purple|Otho|17-1|13|||N/A</v>
      </c>
    </row>
    <row r="302" spans="1:12" x14ac:dyDescent="0.25">
      <c r="B302" s="2" t="s">
        <v>84</v>
      </c>
      <c r="C302" s="2" t="s">
        <v>250</v>
      </c>
      <c r="D302" s="1" t="s">
        <v>252</v>
      </c>
      <c r="E302" s="8">
        <v>17</v>
      </c>
      <c r="H302" s="7" t="str">
        <f t="shared" si="17"/>
        <v>N/A</v>
      </c>
      <c r="I302" s="2" t="str">
        <f t="shared" si="19"/>
        <v>3-Purple|Otho|21-3|17|||N/A</v>
      </c>
    </row>
    <row r="303" spans="1:12" x14ac:dyDescent="0.25">
      <c r="B303" s="2" t="s">
        <v>84</v>
      </c>
      <c r="C303" s="2" t="s">
        <v>250</v>
      </c>
      <c r="D303" s="1" t="s">
        <v>154</v>
      </c>
      <c r="E303" s="8">
        <v>19</v>
      </c>
      <c r="H303" s="7" t="str">
        <f t="shared" si="17"/>
        <v>N/A</v>
      </c>
      <c r="I303" s="2" t="str">
        <f t="shared" si="19"/>
        <v>3-Purple|Otho|26-1|19|||N/A</v>
      </c>
    </row>
    <row r="304" spans="1:12" x14ac:dyDescent="0.25">
      <c r="A304" s="2" t="s">
        <v>278</v>
      </c>
      <c r="B304" s="2" t="s">
        <v>84</v>
      </c>
      <c r="C304" s="2" t="s">
        <v>253</v>
      </c>
      <c r="D304" s="1" t="s">
        <v>11</v>
      </c>
      <c r="E304" s="8">
        <v>11</v>
      </c>
      <c r="F304" s="8">
        <f>20+20+60+100</f>
        <v>200</v>
      </c>
      <c r="G304" s="8">
        <v>290</v>
      </c>
      <c r="H304" s="7">
        <f t="shared" si="17"/>
        <v>7.5862068965517242</v>
      </c>
      <c r="I304" s="2" t="str">
        <f t="shared" si="19"/>
        <v>3-Purple|Paladin|13-2|11|200|290|7.59</v>
      </c>
    </row>
    <row r="305" spans="1:14" x14ac:dyDescent="0.25">
      <c r="B305" s="2" t="s">
        <v>84</v>
      </c>
      <c r="C305" s="2" t="s">
        <v>253</v>
      </c>
      <c r="D305" s="1" t="s">
        <v>251</v>
      </c>
      <c r="E305" s="8">
        <v>13</v>
      </c>
      <c r="H305" s="7" t="str">
        <f t="shared" si="17"/>
        <v>N/A</v>
      </c>
      <c r="I305" s="2" t="str">
        <f t="shared" si="19"/>
        <v>3-Purple|Paladin|17-1|13|||N/A</v>
      </c>
    </row>
    <row r="306" spans="1:14" x14ac:dyDescent="0.25">
      <c r="B306" s="2" t="s">
        <v>84</v>
      </c>
      <c r="C306" s="2" t="s">
        <v>253</v>
      </c>
      <c r="D306" s="1" t="s">
        <v>252</v>
      </c>
      <c r="E306" s="8">
        <v>17</v>
      </c>
      <c r="H306" s="7" t="str">
        <f t="shared" si="17"/>
        <v>N/A</v>
      </c>
      <c r="I306" s="2" t="str">
        <f t="shared" si="19"/>
        <v>3-Purple|Paladin|21-3|17|||N/A</v>
      </c>
    </row>
    <row r="307" spans="1:14" x14ac:dyDescent="0.25">
      <c r="B307" s="2" t="s">
        <v>84</v>
      </c>
      <c r="C307" s="2" t="s">
        <v>253</v>
      </c>
      <c r="D307" s="1" t="s">
        <v>154</v>
      </c>
      <c r="E307" s="8">
        <v>19</v>
      </c>
      <c r="H307" s="7" t="str">
        <f t="shared" si="17"/>
        <v>N/A</v>
      </c>
      <c r="I307" s="2" t="str">
        <f t="shared" si="19"/>
        <v>3-Purple|Paladin|26-1|19|||N/A</v>
      </c>
    </row>
    <row r="308" spans="1:14" x14ac:dyDescent="0.25">
      <c r="A308" s="2" t="s">
        <v>278</v>
      </c>
      <c r="B308" s="2" t="s">
        <v>84</v>
      </c>
      <c r="C308" s="2" t="s">
        <v>254</v>
      </c>
      <c r="D308" s="6" t="s">
        <v>260</v>
      </c>
      <c r="E308" s="8">
        <v>13</v>
      </c>
      <c r="F308" s="8">
        <v>100</v>
      </c>
      <c r="G308" s="8">
        <v>290</v>
      </c>
      <c r="H308" s="7">
        <f t="shared" si="17"/>
        <v>4.4827586206896548</v>
      </c>
      <c r="I308" s="2" t="str">
        <f t="shared" si="19"/>
        <v>3-Purple|Pegasus|17-5|13|100|290|4.48</v>
      </c>
    </row>
    <row r="309" spans="1:14" x14ac:dyDescent="0.25">
      <c r="A309" s="2" t="s">
        <v>278</v>
      </c>
      <c r="B309" s="2" t="s">
        <v>84</v>
      </c>
      <c r="C309" s="2" t="s">
        <v>254</v>
      </c>
      <c r="D309" s="1" t="s">
        <v>165</v>
      </c>
      <c r="E309" s="8">
        <v>18</v>
      </c>
      <c r="F309" s="8">
        <v>100</v>
      </c>
      <c r="G309" s="8">
        <v>255</v>
      </c>
      <c r="H309" s="7">
        <f t="shared" si="17"/>
        <v>7.0588235294117645</v>
      </c>
      <c r="I309" s="2" t="str">
        <f t="shared" si="19"/>
        <v>3-Purple|Pegasus|24-2|18|100|255|7.06</v>
      </c>
    </row>
    <row r="310" spans="1:14" x14ac:dyDescent="0.25">
      <c r="B310" s="2" t="s">
        <v>84</v>
      </c>
      <c r="C310" s="2" t="s">
        <v>254</v>
      </c>
      <c r="D310" s="1" t="s">
        <v>289</v>
      </c>
      <c r="E310" s="8">
        <v>20</v>
      </c>
      <c r="H310" s="7" t="str">
        <f t="shared" si="17"/>
        <v>N/A</v>
      </c>
      <c r="I310" s="2" t="str">
        <f t="shared" si="19"/>
        <v>3-Purple|Pegasus|28-3|20|||N/A</v>
      </c>
    </row>
    <row r="311" spans="1:14" x14ac:dyDescent="0.25">
      <c r="A311" s="2" t="s">
        <v>278</v>
      </c>
      <c r="B311" s="2" t="s">
        <v>84</v>
      </c>
      <c r="C311" s="2" t="s">
        <v>44</v>
      </c>
      <c r="D311" s="1" t="s">
        <v>45</v>
      </c>
      <c r="E311" s="8">
        <v>11</v>
      </c>
      <c r="F311" s="8">
        <f>20+20+20+100</f>
        <v>160</v>
      </c>
      <c r="G311" s="8">
        <v>215</v>
      </c>
      <c r="H311" s="7">
        <f t="shared" si="17"/>
        <v>8.1860465116279073</v>
      </c>
      <c r="I311" s="2" t="str">
        <f t="shared" si="19"/>
        <v>3-Purple|Phoenix|14-5|11|160|215|8.19</v>
      </c>
    </row>
    <row r="312" spans="1:14" x14ac:dyDescent="0.25">
      <c r="A312" s="2" t="s">
        <v>278</v>
      </c>
      <c r="B312" s="2" t="s">
        <v>84</v>
      </c>
      <c r="C312" s="2" t="s">
        <v>44</v>
      </c>
      <c r="D312" s="6" t="s">
        <v>46</v>
      </c>
      <c r="E312" s="8">
        <v>17</v>
      </c>
      <c r="F312" s="8">
        <f>20+100</f>
        <v>120</v>
      </c>
      <c r="G312" s="8">
        <v>325</v>
      </c>
      <c r="H312" s="7">
        <f t="shared" si="17"/>
        <v>6.2769230769230768</v>
      </c>
      <c r="I312" s="2" t="str">
        <f t="shared" si="19"/>
        <v>3-Purple|Phoenix|21-2|17|120|325|6.28</v>
      </c>
    </row>
    <row r="313" spans="1:14" x14ac:dyDescent="0.25">
      <c r="A313" s="2" t="s">
        <v>278</v>
      </c>
      <c r="B313" s="2" t="s">
        <v>84</v>
      </c>
      <c r="C313" s="2" t="s">
        <v>44</v>
      </c>
      <c r="D313" s="1" t="s">
        <v>47</v>
      </c>
      <c r="E313" s="8">
        <v>19</v>
      </c>
      <c r="F313" s="8">
        <f>20+100</f>
        <v>120</v>
      </c>
      <c r="G313" s="8">
        <v>295</v>
      </c>
      <c r="H313" s="7">
        <f t="shared" si="17"/>
        <v>7.7288135593220337</v>
      </c>
      <c r="I313" s="2" t="str">
        <f t="shared" si="18"/>
        <v>3-Purple|Phoenix|26-4|19|120|295|7.73</v>
      </c>
    </row>
    <row r="314" spans="1:14" x14ac:dyDescent="0.25">
      <c r="A314" s="2" t="s">
        <v>293</v>
      </c>
      <c r="B314" s="2" t="s">
        <v>84</v>
      </c>
      <c r="C314" s="2" t="s">
        <v>41</v>
      </c>
      <c r="D314" s="1" t="s">
        <v>24</v>
      </c>
      <c r="E314" s="8">
        <v>15</v>
      </c>
      <c r="F314" s="8">
        <v>100</v>
      </c>
      <c r="G314" s="8">
        <v>95</v>
      </c>
      <c r="H314" s="7">
        <f t="shared" si="17"/>
        <v>15.789473684210526</v>
      </c>
      <c r="I314" s="2" t="str">
        <f t="shared" si="18"/>
        <v>3-Purple|Pride|19-2|15|100|95|15.79</v>
      </c>
    </row>
    <row r="315" spans="1:14" x14ac:dyDescent="0.25">
      <c r="A315" s="2" t="s">
        <v>293</v>
      </c>
      <c r="B315" s="2" t="s">
        <v>84</v>
      </c>
      <c r="C315" s="2" t="s">
        <v>41</v>
      </c>
      <c r="D315" s="4" t="s">
        <v>25</v>
      </c>
      <c r="E315" s="8">
        <v>18</v>
      </c>
      <c r="F315" s="8">
        <v>260</v>
      </c>
      <c r="G315" s="8">
        <v>400</v>
      </c>
      <c r="H315" s="7">
        <f t="shared" si="17"/>
        <v>11.7</v>
      </c>
      <c r="I315" s="2" t="str">
        <f t="shared" si="18"/>
        <v>3-Purple|Pride|23-1|18|260|400|11.7</v>
      </c>
    </row>
    <row r="316" spans="1:14" x14ac:dyDescent="0.25">
      <c r="B316" s="2" t="s">
        <v>84</v>
      </c>
      <c r="C316" s="2" t="s">
        <v>41</v>
      </c>
      <c r="D316" s="1" t="s">
        <v>290</v>
      </c>
      <c r="E316" s="8">
        <v>20</v>
      </c>
      <c r="F316" s="8">
        <f>40</f>
        <v>40</v>
      </c>
      <c r="G316" s="8">
        <f>70</f>
        <v>70</v>
      </c>
      <c r="H316" s="7">
        <f t="shared" si="17"/>
        <v>11.428571428571429</v>
      </c>
      <c r="I316" s="2" t="str">
        <f t="shared" si="18"/>
        <v>3-Purple|Pride|28-5|20|40|70|11.43</v>
      </c>
      <c r="M316" s="2">
        <v>11</v>
      </c>
      <c r="N316" s="2">
        <f>81-M316</f>
        <v>70</v>
      </c>
    </row>
    <row r="317" spans="1:14" x14ac:dyDescent="0.25">
      <c r="A317" s="2" t="s">
        <v>278</v>
      </c>
      <c r="B317" s="2" t="s">
        <v>84</v>
      </c>
      <c r="C317" s="2" t="s">
        <v>255</v>
      </c>
      <c r="D317" s="1" t="s">
        <v>7</v>
      </c>
      <c r="E317" s="8">
        <v>11</v>
      </c>
      <c r="F317" s="8">
        <f>60+20+20+100</f>
        <v>200</v>
      </c>
      <c r="G317" s="8">
        <v>330</v>
      </c>
      <c r="H317" s="7">
        <f t="shared" si="17"/>
        <v>6.666666666666667</v>
      </c>
      <c r="I317" s="2" t="str">
        <f t="shared" si="18"/>
        <v>3-Purple|Prophet|13-1|11|200|330|6.67</v>
      </c>
    </row>
    <row r="318" spans="1:14" x14ac:dyDescent="0.25">
      <c r="B318" s="2" t="s">
        <v>84</v>
      </c>
      <c r="C318" s="2" t="s">
        <v>255</v>
      </c>
      <c r="D318" s="1" t="s">
        <v>251</v>
      </c>
      <c r="E318" s="8">
        <v>13</v>
      </c>
      <c r="H318" s="7" t="str">
        <f t="shared" si="17"/>
        <v>N/A</v>
      </c>
      <c r="I318" s="2" t="str">
        <f t="shared" si="18"/>
        <v>3-Purple|Prophet|17-1|13|||N/A</v>
      </c>
    </row>
    <row r="319" spans="1:14" x14ac:dyDescent="0.25">
      <c r="B319" s="2" t="s">
        <v>84</v>
      </c>
      <c r="C319" s="2" t="s">
        <v>255</v>
      </c>
      <c r="D319" s="1" t="s">
        <v>252</v>
      </c>
      <c r="E319" s="8">
        <v>17</v>
      </c>
      <c r="H319" s="7" t="str">
        <f t="shared" si="17"/>
        <v>N/A</v>
      </c>
      <c r="I319" s="2" t="str">
        <f t="shared" si="18"/>
        <v>3-Purple|Prophet|21-3|17|||N/A</v>
      </c>
    </row>
    <row r="320" spans="1:14" x14ac:dyDescent="0.25">
      <c r="B320" s="2" t="s">
        <v>84</v>
      </c>
      <c r="C320" s="2" t="s">
        <v>255</v>
      </c>
      <c r="D320" s="1" t="s">
        <v>171</v>
      </c>
      <c r="E320" s="8">
        <v>19</v>
      </c>
      <c r="H320" s="7" t="str">
        <f t="shared" si="17"/>
        <v>N/A</v>
      </c>
      <c r="I320" s="2" t="str">
        <f t="shared" si="18"/>
        <v>3-Purple|Prophet|26-2|19|||N/A</v>
      </c>
    </row>
    <row r="321" spans="1:9" x14ac:dyDescent="0.25">
      <c r="B321" s="2" t="s">
        <v>84</v>
      </c>
      <c r="C321" s="2" t="s">
        <v>256</v>
      </c>
      <c r="D321" s="1" t="s">
        <v>213</v>
      </c>
      <c r="E321" s="8">
        <v>11</v>
      </c>
      <c r="H321" s="7" t="str">
        <f t="shared" si="17"/>
        <v>N/A</v>
      </c>
      <c r="I321" s="2" t="str">
        <f t="shared" si="18"/>
        <v>3-Purple|Quicksand|14-2|11|||N/A</v>
      </c>
    </row>
    <row r="322" spans="1:9" x14ac:dyDescent="0.25">
      <c r="A322" s="2" t="s">
        <v>278</v>
      </c>
      <c r="B322" s="2" t="s">
        <v>84</v>
      </c>
      <c r="C322" s="2" t="s">
        <v>256</v>
      </c>
      <c r="D322" s="1" t="s">
        <v>186</v>
      </c>
      <c r="E322" s="8">
        <v>11</v>
      </c>
      <c r="F322" s="8">
        <f>20+100</f>
        <v>120</v>
      </c>
      <c r="G322" s="8">
        <v>215</v>
      </c>
      <c r="H322" s="7">
        <f t="shared" si="17"/>
        <v>6.1395348837209305</v>
      </c>
      <c r="I322" s="2" t="str">
        <f t="shared" si="18"/>
        <v>3-Purple|Quicksand|15-3|11|120|215|6.14</v>
      </c>
    </row>
    <row r="323" spans="1:9" x14ac:dyDescent="0.25">
      <c r="B323" s="2" t="s">
        <v>84</v>
      </c>
      <c r="C323" s="2" t="s">
        <v>256</v>
      </c>
      <c r="D323" s="1" t="s">
        <v>175</v>
      </c>
      <c r="E323" s="8">
        <v>17</v>
      </c>
      <c r="F323" s="8">
        <v>60</v>
      </c>
      <c r="G323" s="8">
        <v>30</v>
      </c>
      <c r="H323" s="7">
        <f t="shared" si="17"/>
        <v>34</v>
      </c>
      <c r="I323" s="2" t="str">
        <f t="shared" si="18"/>
        <v>3-Purple|Quicksand|22-2|17|60|30|34</v>
      </c>
    </row>
    <row r="324" spans="1:9" x14ac:dyDescent="0.25">
      <c r="A324" s="2" t="s">
        <v>278</v>
      </c>
      <c r="B324" s="2" t="s">
        <v>84</v>
      </c>
      <c r="C324" s="2" t="s">
        <v>257</v>
      </c>
      <c r="D324" s="1" t="s">
        <v>203</v>
      </c>
      <c r="E324" s="8">
        <v>11</v>
      </c>
      <c r="F324" s="8">
        <f>20+20+40+100</f>
        <v>180</v>
      </c>
      <c r="G324" s="8">
        <v>315</v>
      </c>
      <c r="H324" s="7">
        <f t="shared" si="17"/>
        <v>6.2857142857142856</v>
      </c>
      <c r="I324" s="2" t="str">
        <f t="shared" si="18"/>
        <v>3-Purple|Sage|13-3|11|180|315|6.29</v>
      </c>
    </row>
    <row r="325" spans="1:9" x14ac:dyDescent="0.25">
      <c r="B325" s="2" t="s">
        <v>84</v>
      </c>
      <c r="C325" s="2" t="s">
        <v>257</v>
      </c>
      <c r="D325" s="1" t="s">
        <v>215</v>
      </c>
      <c r="E325" s="8">
        <v>13</v>
      </c>
      <c r="H325" s="7" t="str">
        <f t="shared" si="17"/>
        <v>N/A</v>
      </c>
      <c r="I325" s="2" t="str">
        <f t="shared" ref="I325" si="20">CONCATENATE(B325,"|",C325,"|",D325,"|",E325,"|",F325,"|",G325,"|",IF(H325="N/A", H325, ROUND(H325,2)))</f>
        <v>3-Purple|Sage|17-2|13|||N/A</v>
      </c>
    </row>
    <row r="326" spans="1:9" x14ac:dyDescent="0.25">
      <c r="B326" s="2" t="s">
        <v>84</v>
      </c>
      <c r="C326" s="2" t="s">
        <v>257</v>
      </c>
      <c r="D326" s="1" t="s">
        <v>252</v>
      </c>
      <c r="E326" s="8">
        <v>17</v>
      </c>
      <c r="H326" s="7" t="str">
        <f t="shared" si="17"/>
        <v>N/A</v>
      </c>
      <c r="I326" s="2" t="str">
        <f t="shared" si="18"/>
        <v>3-Purple|Sage|21-3|17|||N/A</v>
      </c>
    </row>
    <row r="327" spans="1:9" x14ac:dyDescent="0.25">
      <c r="B327" s="2" t="s">
        <v>84</v>
      </c>
      <c r="C327" s="2" t="s">
        <v>257</v>
      </c>
      <c r="D327" s="1" t="s">
        <v>149</v>
      </c>
      <c r="E327" s="8">
        <v>19</v>
      </c>
      <c r="H327" s="7" t="str">
        <f t="shared" si="17"/>
        <v>N/A</v>
      </c>
      <c r="I327" s="2" t="str">
        <f t="shared" si="18"/>
        <v>3-Purple|Sage|26-3|19|||N/A</v>
      </c>
    </row>
    <row r="328" spans="1:9" x14ac:dyDescent="0.25">
      <c r="A328" s="2" t="s">
        <v>278</v>
      </c>
      <c r="B328" s="2" t="s">
        <v>84</v>
      </c>
      <c r="C328" s="2" t="s">
        <v>42</v>
      </c>
      <c r="D328" s="1" t="s">
        <v>21</v>
      </c>
      <c r="E328" s="8">
        <v>15</v>
      </c>
      <c r="F328" s="8">
        <f>20+100</f>
        <v>120</v>
      </c>
      <c r="G328" s="8">
        <v>190</v>
      </c>
      <c r="H328" s="7">
        <f t="shared" si="17"/>
        <v>9.473684210526315</v>
      </c>
      <c r="I328" s="2" t="str">
        <f t="shared" si="18"/>
        <v>3-Purple|Samurai|19-5|15|120|190|9.47</v>
      </c>
    </row>
    <row r="329" spans="1:9" x14ac:dyDescent="0.25">
      <c r="A329" s="2" t="s">
        <v>278</v>
      </c>
      <c r="B329" s="2" t="s">
        <v>84</v>
      </c>
      <c r="C329" s="2" t="s">
        <v>42</v>
      </c>
      <c r="D329" s="5" t="s">
        <v>22</v>
      </c>
      <c r="E329" s="8">
        <v>18</v>
      </c>
      <c r="F329" s="8">
        <f>40+100</f>
        <v>140</v>
      </c>
      <c r="G329" s="8">
        <v>320</v>
      </c>
      <c r="H329" s="7">
        <f t="shared" si="17"/>
        <v>7.875</v>
      </c>
      <c r="I329" s="2" t="str">
        <f t="shared" si="18"/>
        <v>3-Purple|Samurai|24-1|18|140|320|7.88</v>
      </c>
    </row>
    <row r="330" spans="1:9" x14ac:dyDescent="0.25">
      <c r="A330" s="2" t="s">
        <v>278</v>
      </c>
      <c r="B330" s="2" t="s">
        <v>84</v>
      </c>
      <c r="C330" s="2" t="s">
        <v>52</v>
      </c>
      <c r="D330" s="1" t="s">
        <v>232</v>
      </c>
      <c r="E330" s="8">
        <v>11</v>
      </c>
      <c r="F330" s="8">
        <f>40+100</f>
        <v>140</v>
      </c>
      <c r="G330" s="8">
        <v>265</v>
      </c>
      <c r="H330" s="7">
        <f t="shared" si="17"/>
        <v>5.8113207547169807</v>
      </c>
      <c r="I330" s="2" t="str">
        <f t="shared" si="18"/>
        <v>3-Purple|Saturn|14-3|11|140|265|5.81</v>
      </c>
    </row>
    <row r="331" spans="1:9" x14ac:dyDescent="0.25">
      <c r="A331" s="2" t="s">
        <v>293</v>
      </c>
      <c r="B331" s="2" t="s">
        <v>84</v>
      </c>
      <c r="C331" s="2" t="s">
        <v>52</v>
      </c>
      <c r="D331" s="1" t="s">
        <v>233</v>
      </c>
      <c r="E331" s="8">
        <v>13</v>
      </c>
      <c r="F331" s="8">
        <v>150</v>
      </c>
      <c r="G331" s="8">
        <v>305</v>
      </c>
      <c r="H331" s="7">
        <f t="shared" si="17"/>
        <v>6.3934426229508201</v>
      </c>
      <c r="I331" s="2" t="str">
        <f t="shared" si="18"/>
        <v>3-Purple|Saturn|16-1|13|150|305|6.39</v>
      </c>
    </row>
    <row r="332" spans="1:9" x14ac:dyDescent="0.25">
      <c r="B332" s="2" t="s">
        <v>84</v>
      </c>
      <c r="C332" s="2" t="s">
        <v>52</v>
      </c>
      <c r="D332" s="1" t="s">
        <v>53</v>
      </c>
      <c r="E332" s="8">
        <v>13</v>
      </c>
      <c r="F332" s="8">
        <v>90</v>
      </c>
      <c r="G332" s="8">
        <v>215</v>
      </c>
      <c r="H332" s="7">
        <f t="shared" si="17"/>
        <v>5.441860465116279</v>
      </c>
      <c r="I332" s="2" t="str">
        <f t="shared" ref="I332:I343" si="21">CONCATENATE(B332,"|",C332,"|",D332,"|",E332,"|",F332,"|",G332,"|",IF(H332="N/A", H332, ROUND(H332,2)))</f>
        <v>3-Purple|Saturn|16-4|13|90|215|5.44</v>
      </c>
    </row>
    <row r="333" spans="1:9" x14ac:dyDescent="0.25">
      <c r="A333" s="2" t="s">
        <v>278</v>
      </c>
      <c r="B333" s="2" t="s">
        <v>84</v>
      </c>
      <c r="C333" s="2" t="s">
        <v>52</v>
      </c>
      <c r="D333" s="3" t="s">
        <v>54</v>
      </c>
      <c r="E333" s="8">
        <v>13</v>
      </c>
      <c r="F333" s="8">
        <f>20+100</f>
        <v>120</v>
      </c>
      <c r="G333" s="8">
        <v>305</v>
      </c>
      <c r="H333" s="7">
        <f t="shared" ref="H333:H396" si="22">IF(F333&gt;0, E333*F333/G333, "N/A")</f>
        <v>5.1147540983606561</v>
      </c>
      <c r="I333" s="2" t="str">
        <f t="shared" si="21"/>
        <v>3-Purple|Saturn|18-5|13|120|305|5.11</v>
      </c>
    </row>
    <row r="334" spans="1:9" x14ac:dyDescent="0.25">
      <c r="A334" s="2" t="s">
        <v>293</v>
      </c>
      <c r="B334" s="2" t="s">
        <v>84</v>
      </c>
      <c r="C334" s="2" t="s">
        <v>52</v>
      </c>
      <c r="D334" s="4" t="s">
        <v>55</v>
      </c>
      <c r="E334" s="8">
        <v>19</v>
      </c>
      <c r="F334" s="8">
        <f>20+20+20+40</f>
        <v>100</v>
      </c>
      <c r="G334" s="8">
        <v>345</v>
      </c>
      <c r="H334" s="7">
        <f t="shared" si="22"/>
        <v>5.5072463768115938</v>
      </c>
      <c r="I334" s="2" t="str">
        <f t="shared" si="21"/>
        <v>3-Purple|Saturn|25-1|19|100|345|5.51</v>
      </c>
    </row>
    <row r="335" spans="1:9" x14ac:dyDescent="0.25">
      <c r="B335" s="2" t="s">
        <v>84</v>
      </c>
      <c r="C335" s="2" t="s">
        <v>52</v>
      </c>
      <c r="D335" s="1" t="s">
        <v>282</v>
      </c>
      <c r="E335" s="8">
        <v>20</v>
      </c>
      <c r="F335" s="8">
        <f>20+20</f>
        <v>40</v>
      </c>
      <c r="G335" s="8">
        <f>70+80</f>
        <v>150</v>
      </c>
      <c r="H335" s="7">
        <f t="shared" si="22"/>
        <v>5.333333333333333</v>
      </c>
      <c r="I335" s="2" t="str">
        <f t="shared" si="21"/>
        <v>3-Purple|Saturn|27-3|20|40|150|5.33</v>
      </c>
    </row>
    <row r="336" spans="1:9" x14ac:dyDescent="0.25">
      <c r="B336" s="2" t="s">
        <v>84</v>
      </c>
      <c r="C336" s="2" t="s">
        <v>258</v>
      </c>
      <c r="D336" s="1" t="s">
        <v>148</v>
      </c>
      <c r="E336" s="8">
        <v>15</v>
      </c>
      <c r="F336" s="8">
        <v>80</v>
      </c>
      <c r="G336" s="8">
        <v>220</v>
      </c>
      <c r="H336" s="7">
        <f t="shared" si="22"/>
        <v>5.4545454545454541</v>
      </c>
      <c r="I336" s="2" t="str">
        <f t="shared" si="21"/>
        <v>3-Purple|Sloth|20-2|15|80|220|5.45</v>
      </c>
    </row>
    <row r="337" spans="1:9" x14ac:dyDescent="0.25">
      <c r="A337" s="2" t="s">
        <v>278</v>
      </c>
      <c r="B337" s="2" t="s">
        <v>84</v>
      </c>
      <c r="C337" s="2" t="s">
        <v>258</v>
      </c>
      <c r="D337" s="1" t="s">
        <v>225</v>
      </c>
      <c r="E337" s="8">
        <v>18</v>
      </c>
      <c r="F337" s="8">
        <v>100</v>
      </c>
      <c r="G337" s="8">
        <v>150</v>
      </c>
      <c r="H337" s="7">
        <f t="shared" si="22"/>
        <v>12</v>
      </c>
      <c r="I337" s="2" t="str">
        <f t="shared" si="21"/>
        <v>3-Purple|Sloth|23-2|18|100|150|12</v>
      </c>
    </row>
    <row r="338" spans="1:9" x14ac:dyDescent="0.25">
      <c r="B338" s="2" t="s">
        <v>84</v>
      </c>
      <c r="C338" s="2" t="s">
        <v>258</v>
      </c>
      <c r="D338" s="1" t="s">
        <v>288</v>
      </c>
      <c r="E338" s="8">
        <v>20</v>
      </c>
      <c r="H338" s="7" t="str">
        <f t="shared" si="22"/>
        <v>N/A</v>
      </c>
      <c r="I338" s="2" t="str">
        <f t="shared" si="21"/>
        <v>3-Purple|Sloth|28-2|20|||N/A</v>
      </c>
    </row>
    <row r="339" spans="1:9" x14ac:dyDescent="0.25">
      <c r="A339" s="2" t="s">
        <v>278</v>
      </c>
      <c r="B339" s="2" t="s">
        <v>84</v>
      </c>
      <c r="C339" s="2" t="s">
        <v>259</v>
      </c>
      <c r="D339" s="6" t="s">
        <v>260</v>
      </c>
      <c r="E339" s="8">
        <v>13</v>
      </c>
      <c r="F339" s="8">
        <v>100</v>
      </c>
      <c r="G339" s="8">
        <v>255</v>
      </c>
      <c r="H339" s="7">
        <f t="shared" si="22"/>
        <v>5.0980392156862742</v>
      </c>
      <c r="I339" s="2" t="str">
        <f t="shared" si="21"/>
        <v>3-Purple|Unicorn|17-5|13|100|255|5.1</v>
      </c>
    </row>
    <row r="340" spans="1:9" x14ac:dyDescent="0.25">
      <c r="A340" s="2" t="s">
        <v>278</v>
      </c>
      <c r="B340" s="2" t="s">
        <v>84</v>
      </c>
      <c r="C340" s="2" t="s">
        <v>259</v>
      </c>
      <c r="D340" s="1" t="s">
        <v>165</v>
      </c>
      <c r="E340" s="8">
        <v>18</v>
      </c>
      <c r="F340" s="8">
        <v>100</v>
      </c>
      <c r="G340" s="8">
        <v>245</v>
      </c>
      <c r="H340" s="7">
        <f t="shared" si="22"/>
        <v>7.3469387755102042</v>
      </c>
      <c r="I340" s="2" t="str">
        <f t="shared" si="21"/>
        <v>3-Purple|Unicorn|24-2|18|100|245|7.35</v>
      </c>
    </row>
    <row r="341" spans="1:9" x14ac:dyDescent="0.25">
      <c r="B341" s="2" t="s">
        <v>84</v>
      </c>
      <c r="C341" s="2" t="s">
        <v>259</v>
      </c>
      <c r="D341" s="1" t="s">
        <v>289</v>
      </c>
      <c r="E341" s="8">
        <v>20</v>
      </c>
      <c r="H341" s="7" t="str">
        <f t="shared" si="22"/>
        <v>N/A</v>
      </c>
      <c r="I341" s="2" t="str">
        <f t="shared" si="21"/>
        <v>3-Purple|Unicorn|28-3|20|||N/A</v>
      </c>
    </row>
    <row r="342" spans="1:9" x14ac:dyDescent="0.25">
      <c r="A342" s="2" t="s">
        <v>278</v>
      </c>
      <c r="B342" s="2" t="s">
        <v>84</v>
      </c>
      <c r="C342" s="2" t="s">
        <v>261</v>
      </c>
      <c r="D342" s="1" t="s">
        <v>232</v>
      </c>
      <c r="E342" s="8">
        <v>11</v>
      </c>
      <c r="F342" s="8">
        <f>40+100</f>
        <v>140</v>
      </c>
      <c r="G342" s="8">
        <v>265</v>
      </c>
      <c r="H342" s="7">
        <f t="shared" si="22"/>
        <v>5.8113207547169807</v>
      </c>
      <c r="I342" s="2" t="str">
        <f t="shared" si="21"/>
        <v>3-Purple|Uranus|14-3|11|140|265|5.81</v>
      </c>
    </row>
    <row r="343" spans="1:9" x14ac:dyDescent="0.25">
      <c r="A343" s="2" t="s">
        <v>293</v>
      </c>
      <c r="B343" s="2" t="s">
        <v>84</v>
      </c>
      <c r="C343" s="2" t="s">
        <v>261</v>
      </c>
      <c r="D343" s="1" t="s">
        <v>239</v>
      </c>
      <c r="E343" s="8">
        <v>13</v>
      </c>
      <c r="F343" s="8">
        <v>100</v>
      </c>
      <c r="G343" s="8">
        <v>295</v>
      </c>
      <c r="H343" s="7">
        <f t="shared" si="22"/>
        <v>4.406779661016949</v>
      </c>
      <c r="I343" s="2" t="str">
        <f t="shared" si="21"/>
        <v>3-Purple|Uranus|16-2|13|100|295|4.41</v>
      </c>
    </row>
    <row r="344" spans="1:9" x14ac:dyDescent="0.25">
      <c r="A344" s="2" t="s">
        <v>278</v>
      </c>
      <c r="B344" s="2" t="s">
        <v>84</v>
      </c>
      <c r="C344" s="2" t="s">
        <v>261</v>
      </c>
      <c r="D344" s="1" t="s">
        <v>240</v>
      </c>
      <c r="E344" s="8">
        <v>13</v>
      </c>
      <c r="F344" s="8">
        <f>100</f>
        <v>100</v>
      </c>
      <c r="G344" s="8">
        <v>225</v>
      </c>
      <c r="H344" s="7">
        <f t="shared" si="22"/>
        <v>5.7777777777777777</v>
      </c>
      <c r="I344" s="2" t="str">
        <f t="shared" ref="I344:I348" si="23">CONCATENATE(B344,"|",C344,"|",D344,"|",E344,"|",F344,"|",G344,"|",IF(H344="N/A", H344, ROUND(H344,2)))</f>
        <v>3-Purple|Uranus|16-3|13|100|225|5.78</v>
      </c>
    </row>
    <row r="345" spans="1:9" x14ac:dyDescent="0.25">
      <c r="A345" s="2" t="s">
        <v>293</v>
      </c>
      <c r="B345" s="2" t="s">
        <v>84</v>
      </c>
      <c r="C345" s="2" t="s">
        <v>261</v>
      </c>
      <c r="D345" s="1" t="s">
        <v>247</v>
      </c>
      <c r="E345" s="8">
        <v>13</v>
      </c>
      <c r="F345" s="8">
        <v>140</v>
      </c>
      <c r="G345" s="8">
        <v>375</v>
      </c>
      <c r="H345" s="7">
        <f t="shared" si="22"/>
        <v>4.8533333333333335</v>
      </c>
      <c r="I345" s="2" t="str">
        <f t="shared" si="23"/>
        <v>3-Purple|Uranus|18-4|13|140|375|4.85</v>
      </c>
    </row>
    <row r="346" spans="1:9" x14ac:dyDescent="0.25">
      <c r="B346" s="2" t="s">
        <v>84</v>
      </c>
      <c r="C346" s="2" t="s">
        <v>261</v>
      </c>
      <c r="D346" s="1" t="s">
        <v>177</v>
      </c>
      <c r="E346" s="8">
        <v>19</v>
      </c>
      <c r="H346" s="7" t="str">
        <f t="shared" si="22"/>
        <v>N/A</v>
      </c>
      <c r="I346" s="2" t="str">
        <f t="shared" si="23"/>
        <v>3-Purple|Uranus|25-3|19|||N/A</v>
      </c>
    </row>
    <row r="347" spans="1:9" x14ac:dyDescent="0.25">
      <c r="B347" s="2" t="s">
        <v>84</v>
      </c>
      <c r="C347" s="2" t="s">
        <v>261</v>
      </c>
      <c r="D347" s="1" t="s">
        <v>283</v>
      </c>
      <c r="E347" s="8">
        <v>20</v>
      </c>
      <c r="F347" s="8">
        <f>20+20</f>
        <v>40</v>
      </c>
      <c r="G347" s="8">
        <v>150</v>
      </c>
      <c r="H347" s="7">
        <f t="shared" si="22"/>
        <v>5.333333333333333</v>
      </c>
      <c r="I347" s="2" t="str">
        <f t="shared" si="23"/>
        <v>3-Purple|Uranus|27-2|20|40|150|5.33</v>
      </c>
    </row>
    <row r="348" spans="1:9" x14ac:dyDescent="0.25">
      <c r="A348" s="2" t="s">
        <v>278</v>
      </c>
      <c r="B348" s="2" t="s">
        <v>84</v>
      </c>
      <c r="C348" s="2" t="s">
        <v>262</v>
      </c>
      <c r="D348" s="1" t="s">
        <v>184</v>
      </c>
      <c r="E348" s="8">
        <v>13</v>
      </c>
      <c r="F348" s="8">
        <f>100</f>
        <v>100</v>
      </c>
      <c r="G348" s="8">
        <v>145</v>
      </c>
      <c r="H348" s="7">
        <f t="shared" si="22"/>
        <v>8.9655172413793096</v>
      </c>
      <c r="I348" s="2" t="str">
        <f t="shared" si="23"/>
        <v>3-Purple|Valor|18-2|13|100|145|8.97</v>
      </c>
    </row>
    <row r="349" spans="1:9" x14ac:dyDescent="0.25">
      <c r="A349" s="2" t="s">
        <v>293</v>
      </c>
      <c r="B349" s="2" t="s">
        <v>84</v>
      </c>
      <c r="C349" s="2" t="s">
        <v>262</v>
      </c>
      <c r="D349" s="1" t="s">
        <v>51</v>
      </c>
      <c r="E349" s="8">
        <v>17</v>
      </c>
      <c r="F349" s="8">
        <v>100</v>
      </c>
      <c r="G349" s="8">
        <v>250</v>
      </c>
      <c r="H349" s="7">
        <f t="shared" si="22"/>
        <v>6.8</v>
      </c>
      <c r="I349" s="2" t="str">
        <f t="shared" ref="I349:I368" si="24">CONCATENATE(B349,"|",C349,"|",D349,"|",E349,"|",F349,"|",G349,"|",IF(H349="N/A", H349, ROUND(H349,2)))</f>
        <v>3-Purple|Valor|21-4|17|100|250|6.8</v>
      </c>
    </row>
    <row r="350" spans="1:9" x14ac:dyDescent="0.25">
      <c r="B350" s="2" t="s">
        <v>84</v>
      </c>
      <c r="C350" s="2" t="s">
        <v>262</v>
      </c>
      <c r="D350" s="1" t="s">
        <v>154</v>
      </c>
      <c r="E350" s="8">
        <v>19</v>
      </c>
      <c r="H350" s="7" t="str">
        <f t="shared" si="22"/>
        <v>N/A</v>
      </c>
      <c r="I350" s="2" t="str">
        <f t="shared" si="24"/>
        <v>3-Purple|Valor|26-1|19|||N/A</v>
      </c>
    </row>
    <row r="351" spans="1:9" x14ac:dyDescent="0.25">
      <c r="A351" s="2" t="s">
        <v>278</v>
      </c>
      <c r="B351" s="2" t="s">
        <v>84</v>
      </c>
      <c r="C351" s="2" t="s">
        <v>263</v>
      </c>
      <c r="D351" s="1" t="s">
        <v>243</v>
      </c>
      <c r="E351" s="8">
        <v>11</v>
      </c>
      <c r="F351" s="8">
        <f>40+100</f>
        <v>140</v>
      </c>
      <c r="G351" s="8">
        <v>270</v>
      </c>
      <c r="H351" s="7">
        <f t="shared" si="22"/>
        <v>5.7037037037037033</v>
      </c>
      <c r="I351" s="2" t="str">
        <f t="shared" si="24"/>
        <v>3-Purple|Venus|14-4|11|140|270|5.7</v>
      </c>
    </row>
    <row r="352" spans="1:9" x14ac:dyDescent="0.25">
      <c r="A352" s="2" t="s">
        <v>293</v>
      </c>
      <c r="B352" s="2" t="s">
        <v>84</v>
      </c>
      <c r="C352" s="2" t="s">
        <v>263</v>
      </c>
      <c r="D352" s="1" t="s">
        <v>239</v>
      </c>
      <c r="E352" s="8">
        <v>13</v>
      </c>
      <c r="F352" s="8">
        <v>100</v>
      </c>
      <c r="G352" s="8">
        <v>195</v>
      </c>
      <c r="H352" s="7">
        <f t="shared" si="22"/>
        <v>6.666666666666667</v>
      </c>
      <c r="I352" s="2" t="str">
        <f t="shared" si="24"/>
        <v>3-Purple|Venus|16-2|13|100|195|6.67</v>
      </c>
    </row>
    <row r="353" spans="1:9" x14ac:dyDescent="0.25">
      <c r="A353" s="2" t="s">
        <v>278</v>
      </c>
      <c r="B353" s="2" t="s">
        <v>84</v>
      </c>
      <c r="C353" s="2" t="s">
        <v>263</v>
      </c>
      <c r="D353" s="1" t="s">
        <v>240</v>
      </c>
      <c r="E353" s="8">
        <v>13</v>
      </c>
      <c r="F353" s="8">
        <f>100</f>
        <v>100</v>
      </c>
      <c r="G353" s="8">
        <v>220</v>
      </c>
      <c r="H353" s="7">
        <f t="shared" si="22"/>
        <v>5.9090909090909092</v>
      </c>
      <c r="I353" s="2" t="str">
        <f t="shared" si="24"/>
        <v>3-Purple|Venus|16-3|13|100|220|5.91</v>
      </c>
    </row>
    <row r="354" spans="1:9" x14ac:dyDescent="0.25">
      <c r="B354" s="2" t="s">
        <v>84</v>
      </c>
      <c r="C354" s="2" t="s">
        <v>263</v>
      </c>
      <c r="D354" s="4" t="s">
        <v>234</v>
      </c>
      <c r="E354" s="8">
        <v>13</v>
      </c>
      <c r="F354" s="8">
        <v>20</v>
      </c>
      <c r="G354" s="8">
        <v>70</v>
      </c>
      <c r="H354" s="7">
        <f t="shared" si="22"/>
        <v>3.7142857142857144</v>
      </c>
      <c r="I354" s="2" t="str">
        <f t="shared" si="24"/>
        <v>3-Purple|Venus|18-3|13|20|70|3.71</v>
      </c>
    </row>
    <row r="355" spans="1:9" x14ac:dyDescent="0.25">
      <c r="B355" s="2" t="s">
        <v>84</v>
      </c>
      <c r="C355" s="2" t="s">
        <v>263</v>
      </c>
      <c r="D355" s="1" t="s">
        <v>188</v>
      </c>
      <c r="E355" s="8">
        <v>19</v>
      </c>
      <c r="F355" s="8">
        <v>20</v>
      </c>
      <c r="G355" s="8">
        <v>80</v>
      </c>
      <c r="H355" s="7">
        <f t="shared" si="22"/>
        <v>4.75</v>
      </c>
      <c r="I355" s="2" t="str">
        <f t="shared" si="24"/>
        <v>3-Purple|Venus|25-2|19|20|80|4.75</v>
      </c>
    </row>
    <row r="356" spans="1:9" x14ac:dyDescent="0.25">
      <c r="B356" s="2" t="s">
        <v>84</v>
      </c>
      <c r="C356" s="2" t="s">
        <v>263</v>
      </c>
      <c r="D356" s="1" t="s">
        <v>286</v>
      </c>
      <c r="E356" s="8">
        <v>20</v>
      </c>
      <c r="H356" s="7" t="str">
        <f t="shared" si="22"/>
        <v>N/A</v>
      </c>
      <c r="I356" s="2" t="str">
        <f t="shared" si="24"/>
        <v>3-Purple|Venus|27-4|20|||N/A</v>
      </c>
    </row>
    <row r="357" spans="1:9" x14ac:dyDescent="0.25">
      <c r="B357" s="2" t="s">
        <v>84</v>
      </c>
      <c r="C357" s="2" t="s">
        <v>43</v>
      </c>
      <c r="D357" s="3" t="s">
        <v>31</v>
      </c>
      <c r="E357" s="8">
        <v>11</v>
      </c>
      <c r="F357" s="8">
        <v>20</v>
      </c>
      <c r="G357" s="8">
        <v>40</v>
      </c>
      <c r="H357" s="7">
        <f t="shared" si="22"/>
        <v>5.5</v>
      </c>
      <c r="I357" s="2" t="str">
        <f t="shared" si="24"/>
        <v>3-Purple|Wave|14-1|11|20|40|5.5</v>
      </c>
    </row>
    <row r="358" spans="1:9" x14ac:dyDescent="0.25">
      <c r="A358" s="2" t="s">
        <v>293</v>
      </c>
      <c r="B358" s="2" t="s">
        <v>84</v>
      </c>
      <c r="C358" s="2" t="s">
        <v>43</v>
      </c>
      <c r="D358" s="1" t="s">
        <v>32</v>
      </c>
      <c r="E358" s="8">
        <v>11</v>
      </c>
      <c r="F358" s="8">
        <v>160</v>
      </c>
      <c r="G358" s="8">
        <v>300</v>
      </c>
      <c r="H358" s="7">
        <f t="shared" si="22"/>
        <v>5.8666666666666663</v>
      </c>
      <c r="I358" s="2" t="str">
        <f t="shared" si="24"/>
        <v>3-Purple|Wave|15-2|11|160|300|5.87</v>
      </c>
    </row>
    <row r="359" spans="1:9" x14ac:dyDescent="0.25">
      <c r="B359" s="2" t="s">
        <v>84</v>
      </c>
      <c r="C359" s="2" t="s">
        <v>43</v>
      </c>
      <c r="D359" s="4" t="s">
        <v>33</v>
      </c>
      <c r="E359" s="8">
        <v>17</v>
      </c>
      <c r="F359" s="8">
        <v>90</v>
      </c>
      <c r="G359" s="8">
        <v>265</v>
      </c>
      <c r="H359" s="7">
        <f t="shared" si="22"/>
        <v>5.7735849056603774</v>
      </c>
      <c r="I359" s="2" t="str">
        <f>CONCATENATE(B359,"|",C359,"|",D359,"|",E359,"|",F359,"|",G359,"|",IF(H359="N/A", H359, ROUND(H359,2)))</f>
        <v>3-Purple|Wave|22-1|17|90|265|5.77</v>
      </c>
    </row>
    <row r="360" spans="1:9" x14ac:dyDescent="0.25">
      <c r="A360" s="2" t="s">
        <v>278</v>
      </c>
      <c r="B360" s="2" t="s">
        <v>84</v>
      </c>
      <c r="C360" s="2" t="s">
        <v>264</v>
      </c>
      <c r="D360" s="1" t="s">
        <v>219</v>
      </c>
      <c r="E360" s="8">
        <v>15</v>
      </c>
      <c r="F360" s="8">
        <f>20+40+100</f>
        <v>160</v>
      </c>
      <c r="G360" s="8">
        <v>215</v>
      </c>
      <c r="H360" s="7">
        <f t="shared" si="22"/>
        <v>11.162790697674419</v>
      </c>
      <c r="I360" s="2" t="str">
        <f>CONCATENATE(B360,"|",C360,"|",D360,"|",E360,"|",F360,"|",G360,"|",IF(H360="N/A", H360, ROUND(H360,2)))</f>
        <v>3-Purple|Whitewyrm|19-4|15|160|215|11.16</v>
      </c>
    </row>
    <row r="361" spans="1:9" x14ac:dyDescent="0.25">
      <c r="A361" s="2" t="s">
        <v>278</v>
      </c>
      <c r="B361" s="2" t="s">
        <v>84</v>
      </c>
      <c r="C361" s="2" t="s">
        <v>264</v>
      </c>
      <c r="D361" s="6" t="s">
        <v>14</v>
      </c>
      <c r="E361" s="8">
        <v>18</v>
      </c>
      <c r="F361" s="8">
        <f>20+100</f>
        <v>120</v>
      </c>
      <c r="G361" s="8">
        <v>285</v>
      </c>
      <c r="H361" s="7">
        <f t="shared" si="22"/>
        <v>7.5789473684210522</v>
      </c>
      <c r="I361" s="2" t="str">
        <f>CONCATENATE(B361,"|",C361,"|",D361,"|",E361,"|",F361,"|",G361,"|",IF(H361="N/A", H361, ROUND(H361,2)))</f>
        <v>3-Purple|Whitewyrm|23-4|18|120|285|7.58</v>
      </c>
    </row>
    <row r="362" spans="1:9" x14ac:dyDescent="0.25">
      <c r="A362" s="2" t="s">
        <v>278</v>
      </c>
      <c r="B362" s="2" t="s">
        <v>84</v>
      </c>
      <c r="C362" s="2" t="s">
        <v>265</v>
      </c>
      <c r="D362" s="1" t="s">
        <v>11</v>
      </c>
      <c r="E362" s="8">
        <v>11</v>
      </c>
      <c r="F362" s="8">
        <f>20+20+60+100</f>
        <v>200</v>
      </c>
      <c r="G362" s="8">
        <v>330</v>
      </c>
      <c r="H362" s="7">
        <f t="shared" si="22"/>
        <v>6.666666666666667</v>
      </c>
      <c r="I362" s="2" t="str">
        <f>CONCATENATE(B362,"|",C362,"|",D362,"|",E362,"|",F362,"|",G362,"|",IF(H362="N/A", H362, ROUND(H362,2)))</f>
        <v>3-Purple|Witch|13-2|11|200|330|6.67</v>
      </c>
    </row>
    <row r="363" spans="1:9" x14ac:dyDescent="0.25">
      <c r="B363" s="2" t="s">
        <v>84</v>
      </c>
      <c r="C363" s="2" t="s">
        <v>265</v>
      </c>
      <c r="D363" s="1" t="s">
        <v>217</v>
      </c>
      <c r="E363" s="8">
        <v>13</v>
      </c>
      <c r="H363" s="7" t="str">
        <f t="shared" si="22"/>
        <v>N/A</v>
      </c>
      <c r="I363" s="2" t="str">
        <f>CONCATENATE(B363,"|",C363,"|",D363,"|",E363,"|",F363,"|",G363,"|",IF(H363="N/A", H363, ROUND(H363,2)))</f>
        <v>3-Purple|Witch|17-3|13|||N/A</v>
      </c>
    </row>
    <row r="364" spans="1:9" x14ac:dyDescent="0.25">
      <c r="B364" s="2" t="s">
        <v>84</v>
      </c>
      <c r="C364" s="2" t="s">
        <v>265</v>
      </c>
      <c r="D364" s="1" t="s">
        <v>252</v>
      </c>
      <c r="E364" s="8">
        <v>17</v>
      </c>
      <c r="H364" s="7" t="str">
        <f t="shared" si="22"/>
        <v>N/A</v>
      </c>
      <c r="I364" s="2" t="str">
        <f t="shared" si="24"/>
        <v>3-Purple|Witch|21-3|17|||N/A</v>
      </c>
    </row>
    <row r="365" spans="1:9" x14ac:dyDescent="0.25">
      <c r="B365" s="2" t="s">
        <v>84</v>
      </c>
      <c r="C365" s="2" t="s">
        <v>265</v>
      </c>
      <c r="D365" s="1" t="s">
        <v>149</v>
      </c>
      <c r="E365" s="8">
        <v>19</v>
      </c>
      <c r="H365" s="7" t="str">
        <f t="shared" si="22"/>
        <v>N/A</v>
      </c>
      <c r="I365" s="2" t="str">
        <f t="shared" si="24"/>
        <v>3-Purple|Witch|26-3|19|||N/A</v>
      </c>
    </row>
    <row r="366" spans="1:9" x14ac:dyDescent="0.25">
      <c r="B366" s="2" t="s">
        <v>84</v>
      </c>
      <c r="C366" s="2" t="s">
        <v>266</v>
      </c>
      <c r="D366" s="1" t="s">
        <v>153</v>
      </c>
      <c r="E366" s="8">
        <v>15</v>
      </c>
      <c r="F366" s="8">
        <v>80</v>
      </c>
      <c r="G366" s="8">
        <v>115</v>
      </c>
      <c r="H366" s="7">
        <f t="shared" si="22"/>
        <v>10.434782608695652</v>
      </c>
      <c r="I366" s="2" t="str">
        <f t="shared" si="24"/>
        <v>3-Purple|Wrath|19-1|15|80|115|10.43</v>
      </c>
    </row>
    <row r="367" spans="1:9" x14ac:dyDescent="0.25">
      <c r="A367" s="2" t="s">
        <v>278</v>
      </c>
      <c r="B367" s="2" t="s">
        <v>84</v>
      </c>
      <c r="C367" s="2" t="s">
        <v>266</v>
      </c>
      <c r="D367" s="1" t="s">
        <v>229</v>
      </c>
      <c r="E367" s="8">
        <v>18</v>
      </c>
      <c r="F367" s="8">
        <v>100</v>
      </c>
      <c r="G367" s="8">
        <v>115</v>
      </c>
      <c r="H367" s="7">
        <f t="shared" si="22"/>
        <v>15.652173913043478</v>
      </c>
      <c r="I367" s="2" t="str">
        <f t="shared" si="24"/>
        <v>3-Purple|Wrath|23-3|18|100|115|15.65</v>
      </c>
    </row>
    <row r="368" spans="1:9" x14ac:dyDescent="0.25">
      <c r="B368" s="2" t="s">
        <v>84</v>
      </c>
      <c r="C368" s="2" t="s">
        <v>266</v>
      </c>
      <c r="D368" s="1" t="s">
        <v>287</v>
      </c>
      <c r="E368" s="8">
        <v>20</v>
      </c>
      <c r="H368" s="7" t="str">
        <f t="shared" si="22"/>
        <v>N/A</v>
      </c>
      <c r="I368" s="2" t="str">
        <f t="shared" si="24"/>
        <v>3-Purple|Wrath|28-1|20|||N/A</v>
      </c>
    </row>
    <row r="1048576" spans="5:5" x14ac:dyDescent="0.25">
      <c r="E1048576" s="8">
        <v>20</v>
      </c>
    </row>
  </sheetData>
  <autoFilter ref="A1:H368" xr:uid="{00000000-0009-0000-0000-000000000000}">
    <sortState ref="A2:H368">
      <sortCondition ref="B1:B368"/>
    </sortState>
  </autoFilter>
  <pageMargins left="0.7" right="0.7" top="0.75" bottom="0.75" header="0.3" footer="0.3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workbookViewId="0">
      <selection activeCell="A11" sqref="A11"/>
    </sheetView>
  </sheetViews>
  <sheetFormatPr defaultRowHeight="15" x14ac:dyDescent="0.25"/>
  <cols>
    <col min="1" max="2" width="20.5703125" bestFit="1" customWidth="1"/>
  </cols>
  <sheetData>
    <row r="1" spans="1:3" x14ac:dyDescent="0.25">
      <c r="A1" t="s">
        <v>274</v>
      </c>
    </row>
    <row r="3" spans="1:3" x14ac:dyDescent="0.25">
      <c r="A3" t="s">
        <v>275</v>
      </c>
      <c r="B3" t="s">
        <v>273</v>
      </c>
      <c r="C3" t="s">
        <v>272</v>
      </c>
    </row>
    <row r="4" spans="1:3" x14ac:dyDescent="0.25">
      <c r="A4" s="10">
        <v>43028</v>
      </c>
      <c r="B4" t="s">
        <v>269</v>
      </c>
      <c r="C4" t="s">
        <v>267</v>
      </c>
    </row>
    <row r="5" spans="1:3" x14ac:dyDescent="0.25">
      <c r="A5" s="10">
        <v>43031</v>
      </c>
      <c r="B5" t="s">
        <v>271</v>
      </c>
      <c r="C5" t="s">
        <v>270</v>
      </c>
    </row>
    <row r="6" spans="1:3" x14ac:dyDescent="0.25">
      <c r="A6" s="10">
        <v>43038</v>
      </c>
      <c r="B6" t="s">
        <v>268</v>
      </c>
    </row>
    <row r="7" spans="1:3" x14ac:dyDescent="0.25">
      <c r="A7" s="10">
        <v>43039</v>
      </c>
      <c r="C7" t="s">
        <v>276</v>
      </c>
    </row>
    <row r="8" spans="1:3" x14ac:dyDescent="0.25">
      <c r="A8" s="10">
        <v>43039</v>
      </c>
      <c r="B8" t="s">
        <v>271</v>
      </c>
      <c r="C8" t="s">
        <v>270</v>
      </c>
    </row>
    <row r="9" spans="1:3" x14ac:dyDescent="0.25">
      <c r="A9" s="10">
        <v>43040</v>
      </c>
      <c r="B9" t="s">
        <v>279</v>
      </c>
      <c r="C9" t="s">
        <v>280</v>
      </c>
    </row>
    <row r="10" spans="1:3" x14ac:dyDescent="0.25">
      <c r="A10" s="10">
        <v>43052</v>
      </c>
      <c r="B10" t="s">
        <v>291</v>
      </c>
      <c r="C10" t="s">
        <v>292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Contributors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Philip Peng</dc:creator>
  <cp:lastModifiedBy>Philip Peng</cp:lastModifiedBy>
  <dcterms:created xsi:type="dcterms:W3CDTF">2017-09-08T07:23:49Z</dcterms:created>
  <dcterms:modified xsi:type="dcterms:W3CDTF">2017-11-28T16:46:23Z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Ref">
    <vt:lpwstr>https://api.informationprotection.azure.com/api/72f988bf-86f1-41af-91ab-2d7cd011db47</vt:lpwstr>
  </property>
  <property fmtid="{D5CDD505-2E9C-101B-9397-08002B2CF9AE}" pid="5" name="MSIP_Label_f42aa342-8706-4288-bd11-ebb85995028c_Owner">
    <vt:lpwstr>phpeng@microsoft.com</vt:lpwstr>
  </property>
  <property fmtid="{D5CDD505-2E9C-101B-9397-08002B2CF9AE}" pid="6" name="MSIP_Label_f42aa342-8706-4288-bd11-ebb85995028c_SetDate">
    <vt:lpwstr>2017-09-08T00:28:28.4855243-07:00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